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75" windowWidth="23250" windowHeight="12690" tabRatio="788" activeTab="13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7" r:id="rId9"/>
    <sheet name="п.3.2" sheetId="26" r:id="rId10"/>
    <sheet name="п.3.3" sheetId="25" r:id="rId11"/>
    <sheet name="п.3.4" sheetId="28" r:id="rId12"/>
    <sheet name="п.3.5" sheetId="30" r:id="rId13"/>
    <sheet name="п.4.1" sheetId="12" r:id="rId14"/>
    <sheet name="п.4.2" sheetId="15" r:id="rId15"/>
    <sheet name="п.4.4" sheetId="13" r:id="rId16"/>
    <sheet name="п.4.3" sheetId="16" r:id="rId17"/>
    <sheet name="п.4.5" sheetId="17" r:id="rId18"/>
    <sheet name="п.4.6" sheetId="18" r:id="rId19"/>
    <sheet name="п.4.7" sheetId="19" r:id="rId20"/>
    <sheet name="п.4.8" sheetId="20" r:id="rId21"/>
    <sheet name="п.4.9" sheetId="23" r:id="rId22"/>
  </sheets>
  <definedNames>
    <definedName name="sub_17400" localSheetId="13">п.4.1!#REF!</definedName>
    <definedName name="sub_17400" localSheetId="15">п.4.4!#REF!</definedName>
    <definedName name="sub_17403" localSheetId="16">п.4.3!$A$1</definedName>
    <definedName name="_xlnm.Print_Area" localSheetId="2">п.1.3!$A$1:$H$54</definedName>
    <definedName name="_xlnm.Print_Area" localSheetId="3">п.1.4!$A$1:$F$18</definedName>
    <definedName name="_xlnm.Print_Area" localSheetId="9">п.3.2!$A$1:$U$5</definedName>
    <definedName name="_xlnm.Print_Area" localSheetId="10">п.3.3!$A$1:$V$2</definedName>
    <definedName name="_xlnm.Print_Area" localSheetId="11">п.3.4!$A$3:$R$20</definedName>
    <definedName name="_xlnm.Print_Area" localSheetId="19">п.4.7!$A$1:$C$8</definedName>
    <definedName name="_xlnm.Print_Area" localSheetId="20">п.4.8!$A$1:$B$5</definedName>
    <definedName name="_xlnm.Print_Area" localSheetId="21">п.4.9!$A$1:$AE$20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D9" i="30" l="1"/>
  <c r="D8" i="30"/>
  <c r="F9" i="30"/>
  <c r="G9" i="30"/>
  <c r="H9" i="30"/>
  <c r="I9" i="30"/>
  <c r="J9" i="30"/>
  <c r="K9" i="30"/>
  <c r="G8" i="30"/>
  <c r="H8" i="30"/>
  <c r="I8" i="30"/>
  <c r="J8" i="30"/>
  <c r="K8" i="30"/>
  <c r="F8" i="30"/>
  <c r="H10" i="12" l="1"/>
  <c r="F10" i="30"/>
  <c r="G10" i="30"/>
  <c r="H10" i="30"/>
  <c r="I10" i="30"/>
  <c r="J10" i="30"/>
  <c r="K10" i="30"/>
  <c r="F11" i="30"/>
  <c r="G11" i="30"/>
  <c r="H11" i="30"/>
  <c r="I11" i="30"/>
  <c r="J11" i="30"/>
  <c r="K11" i="30"/>
  <c r="E13" i="30"/>
  <c r="F13" i="30"/>
  <c r="G13" i="30"/>
  <c r="H13" i="30"/>
  <c r="I13" i="30"/>
  <c r="J13" i="30"/>
  <c r="K13" i="30"/>
  <c r="E14" i="30"/>
  <c r="F14" i="30"/>
  <c r="G14" i="30"/>
  <c r="H14" i="30"/>
  <c r="I14" i="30"/>
  <c r="J14" i="30"/>
  <c r="K14" i="30"/>
  <c r="E15" i="30"/>
  <c r="F15" i="30"/>
  <c r="G15" i="30"/>
  <c r="H15" i="30"/>
  <c r="I15" i="30"/>
  <c r="J15" i="30"/>
  <c r="K15" i="30"/>
  <c r="E16" i="30"/>
  <c r="F16" i="30"/>
  <c r="G16" i="30"/>
  <c r="H16" i="30"/>
  <c r="I16" i="30"/>
  <c r="J16" i="30"/>
  <c r="K16" i="30"/>
  <c r="E17" i="30"/>
  <c r="F17" i="30"/>
  <c r="G17" i="30"/>
  <c r="H17" i="30"/>
  <c r="I17" i="30"/>
  <c r="J17" i="30"/>
  <c r="K17" i="30"/>
  <c r="E18" i="30"/>
  <c r="F18" i="30"/>
  <c r="G18" i="30"/>
  <c r="H18" i="30"/>
  <c r="I18" i="30"/>
  <c r="J18" i="30"/>
  <c r="K18" i="30"/>
  <c r="E19" i="30"/>
  <c r="F19" i="30"/>
  <c r="G19" i="30"/>
  <c r="H19" i="30"/>
  <c r="I19" i="30"/>
  <c r="J19" i="30"/>
  <c r="K19" i="30"/>
  <c r="E20" i="30"/>
  <c r="F20" i="30"/>
  <c r="G20" i="30"/>
  <c r="H20" i="30"/>
  <c r="I20" i="30"/>
  <c r="J20" i="30"/>
  <c r="K20" i="30"/>
  <c r="E21" i="30"/>
  <c r="F21" i="30"/>
  <c r="G21" i="30"/>
  <c r="H21" i="30"/>
  <c r="I21" i="30"/>
  <c r="J21" i="30"/>
  <c r="K21" i="30"/>
  <c r="E22" i="30"/>
  <c r="F22" i="30"/>
  <c r="G22" i="30"/>
  <c r="H22" i="30"/>
  <c r="I22" i="30"/>
  <c r="J22" i="30"/>
  <c r="K22" i="30"/>
  <c r="E23" i="30"/>
  <c r="F23" i="30"/>
  <c r="G23" i="30"/>
  <c r="H23" i="30"/>
  <c r="I23" i="30"/>
  <c r="J23" i="30"/>
  <c r="K23" i="30"/>
  <c r="E12" i="30"/>
  <c r="F12" i="30"/>
  <c r="G12" i="30"/>
  <c r="H12" i="30"/>
  <c r="I12" i="30"/>
  <c r="J12" i="30"/>
  <c r="K12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F7" i="9" l="1"/>
  <c r="F8" i="9" s="1"/>
  <c r="C29" i="5" l="1"/>
  <c r="C27" i="5"/>
  <c r="C24" i="5"/>
  <c r="C17" i="5"/>
  <c r="C10" i="5"/>
  <c r="D41" i="6" l="1"/>
  <c r="D45" i="6" s="1"/>
  <c r="D36" i="6"/>
  <c r="D44" i="6" s="1"/>
  <c r="D42" i="6" s="1"/>
  <c r="D35" i="6"/>
  <c r="D43" i="6" s="1"/>
  <c r="G7" i="9" l="1"/>
  <c r="G8" i="9" s="1"/>
  <c r="C7" i="9"/>
  <c r="C8" i="9" s="1"/>
  <c r="E7" i="9"/>
  <c r="E8" i="9" s="1"/>
  <c r="E36" i="6" l="1"/>
  <c r="R17" i="28" l="1"/>
  <c r="R18" i="28"/>
  <c r="R19" i="28"/>
  <c r="R20" i="28"/>
  <c r="R10" i="28"/>
  <c r="R11" i="28"/>
  <c r="R12" i="28"/>
  <c r="R13" i="28"/>
  <c r="R14" i="28"/>
  <c r="R15" i="28"/>
  <c r="R16" i="28"/>
  <c r="R9" i="28"/>
  <c r="H15" i="28" l="1"/>
  <c r="H16" i="28"/>
  <c r="E15" i="28"/>
  <c r="E16" i="28"/>
  <c r="K15" i="28"/>
  <c r="K16" i="28"/>
  <c r="H14" i="28"/>
  <c r="E14" i="28"/>
  <c r="K14" i="28"/>
  <c r="K10" i="28"/>
  <c r="K9" i="28"/>
  <c r="H10" i="28"/>
  <c r="H9" i="28"/>
  <c r="E10" i="28"/>
  <c r="E9" i="28"/>
  <c r="E5" i="5"/>
  <c r="F10" i="7" l="1"/>
  <c r="F13" i="7"/>
  <c r="F15" i="7"/>
  <c r="F16" i="7"/>
  <c r="F9" i="7"/>
  <c r="H8" i="12" l="1"/>
  <c r="E10" i="12"/>
  <c r="E24" i="12"/>
  <c r="E25" i="12"/>
  <c r="E26" i="12"/>
  <c r="E8" i="12"/>
  <c r="E19" i="8" l="1"/>
  <c r="E18" i="8"/>
  <c r="E16" i="8"/>
  <c r="E14" i="8"/>
  <c r="E13" i="8"/>
  <c r="E12" i="8"/>
  <c r="E10" i="8"/>
  <c r="E8" i="8"/>
  <c r="E54" i="6" l="1"/>
  <c r="E53" i="6"/>
  <c r="E52" i="6"/>
  <c r="E41" i="6"/>
  <c r="F41" i="6" s="1"/>
  <c r="F40" i="6"/>
  <c r="F39" i="6"/>
  <c r="F38" i="6"/>
  <c r="F37" i="6"/>
  <c r="F36" i="6"/>
  <c r="E35" i="6"/>
  <c r="E43" i="6" s="1"/>
  <c r="F34" i="6"/>
  <c r="F33" i="6"/>
  <c r="F32" i="6"/>
  <c r="E44" i="6" l="1"/>
  <c r="E39" i="5"/>
  <c r="E36" i="5"/>
  <c r="E33" i="5"/>
  <c r="E32" i="5"/>
  <c r="E31" i="5"/>
  <c r="E30" i="5"/>
  <c r="E29" i="5"/>
  <c r="E27" i="5"/>
  <c r="E26" i="5"/>
  <c r="E24" i="5"/>
  <c r="E22" i="5"/>
  <c r="E17" i="5"/>
  <c r="E16" i="5"/>
  <c r="E14" i="5"/>
  <c r="E13" i="5"/>
  <c r="E12" i="5"/>
  <c r="E10" i="5"/>
  <c r="E9" i="5"/>
  <c r="E8" i="5"/>
  <c r="F44" i="6" l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<sst xmlns="http://schemas.openxmlformats.org/spreadsheetml/2006/main" count="672" uniqueCount="382">
  <si>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</si>
  <si>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</si>
  <si>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</si>
  <si>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</si>
  <si>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</si>
  <si>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</si>
  <si>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</si>
  <si>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</si>
  <si>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</si>
  <si>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</si>
  <si>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</si>
  <si>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</si>
  <si>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</si>
  <si>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</si>
  <si>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</si>
  <si>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</si>
  <si>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</si>
  <si>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</si>
  <si>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</si>
  <si>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</si>
  <si>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</si>
  <si>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</si>
  <si>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</si>
  <si>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</si>
  <si>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</si>
  <si>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</si>
  <si>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</si>
  <si>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</si>
  <si>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</si>
  <si>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</si>
  <si>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</si>
  <si>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</si>
  <si>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</si>
  <si>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</si>
  <si>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</si>
  <si>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</si>
  <si>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</si>
  <si>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</si>
  <si>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</si>
  <si>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</si>
  <si>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</si>
  <si>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</si>
  <si>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</si>
  <si>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</si>
  <si>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</si>
  <si>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</si>
  <si>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</si>
  <si>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</si>
  <si>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</si>
  <si>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</si>
  <si>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</si>
  <si>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</si>
  <si>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</si>
  <si>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</si>
  <si>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</si>
  <si>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</si>
  <si>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</si>
  <si>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</si>
  <si>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</si>
  <si>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</si>
  <si>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</si>
  <si>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</si>
  <si>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</si>
  <si>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</si>
  <si>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</si>
  <si>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</si>
  <si>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</si>
  <si>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</si>
  <si>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</si>
  <si>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</si>
  <si>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</si>
  <si>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</si>
  <si>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</si>
  <si>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</si>
  <si>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</si>
  <si>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</si>
  <si>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</si>
  <si>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</si>
  <si>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</si>
  <si>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</si>
  <si>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</si>
  <si>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</si>
  <si>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</si>
  <si>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</si>
  <si>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</si>
  <si>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</si>
  <si>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</si>
  <si>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</si>
  <si>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</si>
  <si>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</si>
  <si>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</si>
  <si>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</si>
  <si>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</si>
  <si>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</si>
  <si>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</si>
  <si>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</si>
  <si>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</si>
  <si>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</si>
  <si>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</si>
  <si>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</si>
  <si>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</si>
  <si>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</si>
  <si>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</si>
  <si>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</si>
  <si>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</si>
  <si>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</si>
  <si>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</si>
  <si>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</si>
  <si>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</si>
  <si>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</si>
  <si>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</si>
  <si>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</si>
  <si>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</si>
  <si>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</si>
  <si>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</si>
  <si>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</si>
  <si>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</si>
  <si>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</si>
  <si>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</si>
  <si>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</si>
  <si>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</si>
  <si>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</si>
  <si>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</si>
  <si>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</si>
  <si>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</si>
  <si>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</si>
  <si>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</si>
  <si>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</si>
  <si>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</si>
  <si>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</si>
  <si>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</si>
  <si>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</si>
  <si>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</si>
  <si>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</si>
  <si>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</si>
  <si>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</si>
  <si>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</si>
  <si>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</si>
  <si>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</si>
  <si>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</si>
  <si>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</si>
  <si>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</si>
  <si>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</si>
  <si>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</si>
  <si>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</si>
  <si>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</si>
  <si>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</si>
  <si>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</si>
  <si>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</si>
  <si>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</si>
  <si>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</si>
  <si>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</si>
  <si>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</si>
  <si>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</si>
  <si>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</si>
  <si>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</si>
  <si>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</si>
  <si>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</si>
  <si>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</si>
  <si>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</si>
  <si>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</si>
  <si>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</si>
  <si>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</si>
  <si>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</si>
  <si>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</si>
  <si>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</si>
  <si>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</si>
  <si>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</si>
  <si>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</si>
  <si>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</si>
  <si>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</si>
  <si>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</si>
  <si>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</si>
  <si>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</si>
  <si>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</si>
  <si>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</si>
  <si>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</si>
  <si>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</si>
  <si>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</si>
  <si>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</si>
  <si>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</si>
  <si>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</si>
  <si>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</si>
  <si>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</si>
  <si>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</si>
  <si>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</si>
  <si>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</si>
  <si>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</si>
  <si>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</si>
  <si>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</si>
  <si>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</si>
  <si>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</si>
  <si>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</si>
  <si>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</si>
  <si>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</si>
  <si>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</si>
  <si>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</si>
  <si>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Круглосуточно</t>
  </si>
  <si>
    <t>433510, Ульяновская область, г.Димитровград, ул. Речное шоссе, 6</t>
  </si>
  <si>
    <t>с 7.10 до 16.10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</si>
  <si>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</si>
  <si>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</si>
  <si>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</si>
  <si>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</si>
  <si>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</si>
  <si>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</si>
  <si>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</si>
  <si>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</si>
  <si>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</si>
  <si>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</si>
  <si>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</si>
  <si>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</si>
  <si>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</si>
  <si>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</si>
  <si>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</si>
  <si>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</si>
  <si>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</si>
  <si>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</si>
  <si>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</si>
  <si>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</si>
  <si>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Результат опроса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</si>
  <si>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</si>
  <si>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</si>
  <si>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</si>
  <si>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4.8. Мероприятия, выполняемые сетевой организацией в целях повышения качества обслуживания потребителей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</si>
  <si>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</si>
  <si>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</si>
  <si>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</si>
  <si>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</si>
  <si>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</si>
  <si>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</si>
  <si>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</si>
  <si>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</si>
  <si>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</si>
  <si>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</si>
  <si>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</si>
  <si>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</si>
  <si>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</si>
  <si>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</si>
  <si>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</si>
  <si>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</si>
  <si>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</si>
  <si>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</si>
  <si>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</si>
  <si>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</si>
  <si>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</si>
  <si>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</si>
  <si>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</si>
  <si>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</si>
  <si>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</si>
  <si>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</si>
  <si>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</si>
  <si>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</si>
  <si>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</si>
  <si>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</si>
  <si>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</si>
  <si>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 xml:space="preserve">4.9. Информация по обращениям потребителей 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</si>
  <si>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</si>
  <si>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</si>
  <si>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</si>
  <si>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Обращения потребителей на осуществление технологического присоединения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</si>
  <si>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</si>
  <si>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Уровень квалификации обслуживающего персонала офиса сетевой организации</t>
  </si>
  <si>
    <t>КЛ до 1кВ</t>
  </si>
  <si>
    <t>(84235)7-94-23</t>
  </si>
  <si>
    <t>(84235)7-92-27</t>
  </si>
  <si>
    <t>(84235)7-96-01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</si>
  <si>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</si>
  <si>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3.1 Информация о наличии невостребованной мощности для осуществления технологического присоединения в отчетном периоде.</t>
  </si>
  <si>
    <t>№  п/п</t>
  </si>
  <si>
    <t>Наименование подстанции</t>
  </si>
  <si>
    <t>Адрес</t>
  </si>
  <si>
    <t>Резерв мощности на напряжении 0,4кВ, кВт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</si>
  <si>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</si>
  <si>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Западное шоссе, 3</t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</si>
  <si>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</si>
  <si>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39</t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</si>
  <si>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</si>
  <si>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ул.Королёва, 8</t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</si>
  <si>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</si>
  <si>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пр.Димитрова, 9</t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</si>
  <si>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</si>
  <si>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10А</t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</si>
  <si>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</si>
  <si>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ул.Гончарова, 8</t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</si>
  <si>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</si>
  <si>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пр.Ленина, 24</t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</si>
  <si>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</si>
  <si>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ул.М.Тореза, 5</t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</si>
  <si>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</si>
  <si>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t>ул.Майора Кузнецова, 12В</t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</si>
  <si>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</si>
  <si>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ул.Ангарская, 9</t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</si>
  <si>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</si>
  <si>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ул.Кутузова, 10</t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</si>
  <si>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</si>
  <si>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ул.Гвардейская 15</t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</si>
  <si>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</si>
  <si>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45</t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</si>
  <si>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</si>
  <si>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ул.Братская, 29</t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</si>
  <si>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</si>
  <si>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пр.Ленина, 25</t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</si>
  <si>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</si>
  <si>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ул.Курчатова, 38</t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</si>
  <si>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</si>
  <si>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ул.Славского, 16</t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</si>
  <si>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</si>
  <si>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Речное шоссе, 2</t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</si>
  <si>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</si>
  <si>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8</t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</si>
  <si>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</si>
  <si>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Мулловское шоссе, 4</t>
  </si>
  <si>
    <t>Резерв мощности по центрам питания  АО «ГНЦ НИИАР» на уровне напряжения 6 кВ: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</si>
  <si>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</si>
  <si>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</si>
  <si>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</si>
  <si>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</si>
  <si>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3.4 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</si>
  <si>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</si>
  <si>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</si>
  <si>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</si>
  <si>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</si>
  <si>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</si>
  <si>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</si>
  <si>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</si>
  <si>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</si>
  <si>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</si>
  <si>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</si>
  <si>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</si>
  <si>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</si>
  <si>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</si>
  <si>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</si>
  <si>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</si>
  <si>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</si>
  <si>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</si>
  <si>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</si>
  <si>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</si>
  <si>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</t>
  </si>
  <si>
    <t>отлично</t>
  </si>
  <si>
    <t>Пояснения по технологическому присоединению (порядок действий)</t>
  </si>
  <si>
    <t>2019 год</t>
  </si>
  <si>
    <t>07:20</t>
  </si>
  <si>
    <t>8:00</t>
  </si>
  <si>
    <t>8:05</t>
  </si>
  <si>
    <t>09:40</t>
  </si>
  <si>
    <t>11:40</t>
  </si>
  <si>
    <t>8:15</t>
  </si>
  <si>
    <t xml:space="preserve">     до 15 кВт включительно</t>
  </si>
  <si>
    <t xml:space="preserve">3.5 Стоимость технологического присоединения к электрическим сетям сетевой организации. </t>
  </si>
  <si>
    <t>руб. без НДС*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</si>
  <si>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</si>
  <si>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</si>
  <si>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</si>
  <si>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</si>
  <si>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</si>
  <si>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</si>
  <si>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</si>
  <si>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</si>
  <si>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</si>
  <si>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КЛ</t>
  </si>
  <si>
    <t>300 - городская местность</t>
  </si>
  <si>
    <t>ВЛ</t>
  </si>
  <si>
    <t>Нет</t>
  </si>
  <si>
    <t>*Стоимость технологического присоединения для заявителей до 15 кВт по 3 категории надёжности указана с НДС.</t>
  </si>
  <si>
    <t>Информация о качестве обслуживания потребителей 
сетевой организации АО "ГНЦ НИИАР" за 2020 год</t>
  </si>
  <si>
    <t>2020 год</t>
  </si>
  <si>
    <t>4.2. Информация о деятельности офисов обслуживания потребителей за 2020</t>
  </si>
  <si>
    <t>4.3. Информация о заочном обслуживании потребителей посредством телефонной связи за 2020г.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</si>
  <si>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2020г.</t>
  </si>
  <si>
    <t>2.3. Мероприятия, выполненные сетевой организацией в целях повышения качества оказания услуг по передаче электрической энергии в 2020г.</t>
  </si>
  <si>
    <t>2020г.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</si>
  <si>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2020г.</t>
  </si>
  <si>
    <t>2.1. Показатели качества услуг по передаче электрической энергии в целом по сетевой организации в 2020г.,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</si>
  <si>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2020г.</t>
  </si>
  <si>
    <t>Резерв трансформаторной мощности трансформаторных подстанций и распределительных пунктов АО «ГНЦ НИИАР»             на 2020г.</t>
  </si>
  <si>
    <r>
      <t xml:space="preserve"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</t>
    </r>
    <r>
      <rPr>
        <sz val="10"/>
        <rFont val="Arial"/>
        <family val="2"/>
        <charset val="204"/>
      </rPr>
      <t xml:space="preserve">Агентства по регулирурованию цен и тарифов Ульяновской области от 18.12.2020 №344-П. </t>
    </r>
    <r>
      <rPr>
        <sz val="10"/>
        <color rgb="FF000000"/>
        <rFont val="Arial"/>
        <family val="2"/>
        <charset val="204"/>
      </rPr>
      <t xml:space="preserve">Указанные ставки применяются для определения размера платы за технологическое присоединение на уровне напряжения ниже 35 кВ и максимальной мощностью менее 8 900 кВт. 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Для заявителей с максимальной присоединяемой мощностью до 15 кВт включительно и расстоянием не более  300 м (в городской местности) от объектов электросетевого хозяйства до границ участка энергопринимающего устройства по 3 категории надёжности электроснабжения составляет 550 руб. с учётом НДС. С более подробной информацией о стоимости технологического присоединения можно ознакомиться в приказе </t>
    </r>
    <r>
      <rPr>
        <sz val="10"/>
        <rFont val="Arial"/>
        <family val="2"/>
        <charset val="204"/>
      </rPr>
      <t>Агентства по регулирурованию цен и тарифов Ульяновской области от 18.12.2020 №344-П</t>
    </r>
    <r>
      <rPr>
        <sz val="10"/>
        <color rgb="FF000000"/>
        <rFont val="Arial"/>
        <family val="2"/>
        <charset val="204"/>
      </rPr>
      <t>, размещённом на сайте АО «ГНЦ НИИАР».</t>
    </r>
  </si>
  <si>
    <t>54, 54А</t>
  </si>
  <si>
    <t>Количество подстанций 110 кВ, 35 кВ, 6(10) кВ на 2020г., в динамике относительно года, предшествующего отчетному</t>
  </si>
  <si>
    <t>ПС-2М – 20,87кВт;</t>
  </si>
  <si>
    <t>ПС-3М – 16,4кВт.</t>
  </si>
  <si>
    <t>Согласно законодательству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</si>
</sst>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  <numFmt numFmtId="214" formatCode="0.00000"/>
  </numFmts>
  <fonts count="1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23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48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48">
      <protection locked="0"/>
    </xf>
    <xf numFmtId="173" fontId="21" fillId="0" borderId="48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49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0" applyNumberFormat="0" applyAlignment="0" applyProtection="0"/>
    <xf numFmtId="0" fontId="32" fillId="28" borderId="51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49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2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0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6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7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58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59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0"/>
    <xf numFmtId="37" fontId="77" fillId="2" borderId="60"/>
    <xf numFmtId="0" fontId="78" fillId="0" borderId="0" applyNumberFormat="0">
      <alignment horizontal="left"/>
    </xf>
    <xf numFmtId="199" fontId="79" fillId="0" borderId="61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2">
      <alignment vertical="center"/>
    </xf>
    <xf numFmtId="4" fontId="82" fillId="2" borderId="59" applyNumberFormat="0" applyProtection="0">
      <alignment vertical="center"/>
    </xf>
    <xf numFmtId="4" fontId="83" fillId="2" borderId="59" applyNumberFormat="0" applyProtection="0">
      <alignment vertical="center"/>
    </xf>
    <xf numFmtId="4" fontId="82" fillId="2" borderId="59" applyNumberFormat="0" applyProtection="0">
      <alignment horizontal="left" vertical="center" indent="1"/>
    </xf>
    <xf numFmtId="4" fontId="82" fillId="2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2" fillId="34" borderId="59" applyNumberFormat="0" applyProtection="0">
      <alignment horizontal="right" vertical="center"/>
    </xf>
    <xf numFmtId="4" fontId="82" fillId="35" borderId="59" applyNumberFormat="0" applyProtection="0">
      <alignment horizontal="right" vertical="center"/>
    </xf>
    <xf numFmtId="4" fontId="82" fillId="36" borderId="59" applyNumberFormat="0" applyProtection="0">
      <alignment horizontal="right" vertical="center"/>
    </xf>
    <xf numFmtId="4" fontId="82" fillId="37" borderId="59" applyNumberFormat="0" applyProtection="0">
      <alignment horizontal="right" vertical="center"/>
    </xf>
    <xf numFmtId="4" fontId="82" fillId="38" borderId="59" applyNumberFormat="0" applyProtection="0">
      <alignment horizontal="right" vertical="center"/>
    </xf>
    <xf numFmtId="4" fontId="82" fillId="39" borderId="59" applyNumberFormat="0" applyProtection="0">
      <alignment horizontal="right" vertical="center"/>
    </xf>
    <xf numFmtId="4" fontId="82" fillId="40" borderId="59" applyNumberFormat="0" applyProtection="0">
      <alignment horizontal="right" vertical="center"/>
    </xf>
    <xf numFmtId="4" fontId="82" fillId="41" borderId="59" applyNumberFormat="0" applyProtection="0">
      <alignment horizontal="right" vertical="center"/>
    </xf>
    <xf numFmtId="4" fontId="82" fillId="42" borderId="59" applyNumberFormat="0" applyProtection="0">
      <alignment horizontal="right" vertical="center"/>
    </xf>
    <xf numFmtId="4" fontId="84" fillId="43" borderId="59" applyNumberFormat="0" applyProtection="0">
      <alignment horizontal="left" vertical="center" indent="1"/>
    </xf>
    <xf numFmtId="4" fontId="82" fillId="44" borderId="63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4" fontId="86" fillId="44" borderId="59" applyNumberFormat="0" applyProtection="0">
      <alignment horizontal="left" vertical="center" indent="1"/>
    </xf>
    <xf numFmtId="4" fontId="86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6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4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7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59" applyNumberFormat="0" applyProtection="0">
      <alignment vertical="center"/>
    </xf>
    <xf numFmtId="4" fontId="83" fillId="48" borderId="59" applyNumberFormat="0" applyProtection="0">
      <alignment vertical="center"/>
    </xf>
    <xf numFmtId="4" fontId="82" fillId="48" borderId="59" applyNumberFormat="0" applyProtection="0">
      <alignment horizontal="left" vertical="center" indent="1"/>
    </xf>
    <xf numFmtId="4" fontId="82" fillId="48" borderId="59" applyNumberFormat="0" applyProtection="0">
      <alignment horizontal="left" vertical="center" indent="1"/>
    </xf>
    <xf numFmtId="4" fontId="82" fillId="44" borderId="59" applyNumberFormat="0" applyProtection="0">
      <alignment horizontal="right" vertical="center"/>
    </xf>
    <xf numFmtId="4" fontId="83" fillId="44" borderId="59" applyNumberFormat="0" applyProtection="0">
      <alignment horizontal="right" vertical="center"/>
    </xf>
    <xf numFmtId="0" fontId="14" fillId="33" borderId="59" applyNumberFormat="0" applyProtection="0">
      <alignment horizontal="left" vertical="center" indent="1"/>
    </xf>
    <xf numFmtId="0" fontId="14" fillId="33" borderId="59" applyNumberFormat="0" applyProtection="0">
      <alignment horizontal="left" vertical="center" indent="1"/>
    </xf>
    <xf numFmtId="0" fontId="87" fillId="0" borderId="0"/>
    <xf numFmtId="4" fontId="88" fillId="44" borderId="59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1" fillId="0" borderId="52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49">
      <protection locked="0"/>
    </xf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0" fontId="64" fillId="14" borderId="50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74" fillId="27" borderId="59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31" fillId="27" borderId="50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5" fillId="0" borderId="53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5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49"/>
    <xf numFmtId="49" fontId="117" fillId="0" borderId="0" applyBorder="0">
      <alignment vertical="center"/>
    </xf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0" fontId="100" fillId="0" borderId="64" applyNumberFormat="0" applyFill="0" applyAlignment="0" applyProtection="0"/>
    <xf numFmtId="3" fontId="36" fillId="0" borderId="1" applyBorder="0">
      <alignment vertical="center"/>
    </xf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70" fillId="0" borderId="48" applyNumberFormat="0" applyFill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32" fillId="28" borderId="51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0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6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24" fillId="32" borderId="58" applyNumberFormat="0" applyFont="0" applyAlignment="0" applyProtection="0"/>
    <xf numFmtId="0" fontId="2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0" fontId="14" fillId="32" borderId="58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66" fillId="0" borderId="56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5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6" applyBorder="0">
      <alignment horizontal="right"/>
    </xf>
    <xf numFmtId="4" fontId="5" fillId="57" borderId="66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  <xf numFmtId="0" fontId="154" fillId="0" borderId="0"/>
  </cellStyleXfs>
  <cellXfs count="416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49" fontId="2" fillId="0" borderId="65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49" fontId="131" fillId="0" borderId="65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49" fontId="2" fillId="0" borderId="73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75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77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5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73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0" fontId="148" fillId="0" borderId="1" xfId="0" applyFont="1" applyBorder="1"/>
    <xf numFmtId="0" fontId="147" fillId="0" borderId="1" xfId="0" applyFont="1" applyBorder="1"/>
    <xf numFmtId="0" fontId="149" fillId="0" borderId="15" xfId="0" applyFont="1" applyBorder="1" applyAlignment="1">
      <alignment horizontal="left" vertical="center" wrapText="1"/>
    </xf>
    <xf numFmtId="0" fontId="7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" fontId="70" fillId="0" borderId="23" xfId="0" applyNumberFormat="1" applyFont="1" applyBorder="1" applyAlignment="1">
      <alignment horizontal="center" vertical="center" wrapText="1"/>
    </xf>
    <xf numFmtId="0" fontId="70" fillId="3" borderId="21" xfId="0" applyFont="1" applyFill="1" applyBorder="1" applyAlignment="1">
      <alignment horizontal="center" vertical="center" wrapText="1"/>
    </xf>
    <xf numFmtId="0" fontId="70" fillId="3" borderId="15" xfId="0" applyFont="1" applyFill="1" applyBorder="1" applyAlignment="1">
      <alignment horizontal="center" vertical="center" wrapText="1"/>
    </xf>
    <xf numFmtId="0" fontId="6" fillId="0" borderId="1" xfId="5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6" fillId="0" borderId="0" xfId="5" applyFill="1" applyBorder="1"/>
    <xf numFmtId="0" fontId="14" fillId="0" borderId="0" xfId="5" applyFont="1" applyFill="1" applyBorder="1" applyAlignment="1">
      <alignment horizontal="center" vertical="center"/>
    </xf>
    <xf numFmtId="0" fontId="141" fillId="0" borderId="0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6" fillId="0" borderId="0" xfId="5" applyFill="1" applyBorder="1" applyAlignment="1">
      <alignment horizontal="center" vertical="center"/>
    </xf>
    <xf numFmtId="0" fontId="6" fillId="0" borderId="0" xfId="5" applyFill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2" fillId="3" borderId="81" xfId="1" applyFont="1" applyFill="1" applyBorder="1" applyAlignment="1">
      <alignment horizontal="center" vertical="center" wrapText="1"/>
    </xf>
    <xf numFmtId="49" fontId="6" fillId="0" borderId="1" xfId="5" applyNumberFormat="1" applyFill="1" applyBorder="1" applyAlignment="1">
      <alignment horizontal="center" vertical="center"/>
    </xf>
    <xf numFmtId="0" fontId="151" fillId="0" borderId="23" xfId="0" applyFont="1" applyBorder="1" applyAlignment="1">
      <alignment horizontal="center" vertical="center" wrapText="1"/>
    </xf>
    <xf numFmtId="0" fontId="151" fillId="0" borderId="21" xfId="0" applyFont="1" applyBorder="1" applyAlignment="1">
      <alignment horizontal="center" vertical="center" wrapText="1"/>
    </xf>
    <xf numFmtId="0" fontId="152" fillId="0" borderId="75" xfId="0" applyFont="1" applyBorder="1" applyAlignment="1">
      <alignment horizontal="center" vertical="center" wrapText="1"/>
    </xf>
    <xf numFmtId="0" fontId="130" fillId="0" borderId="7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2" fontId="2" fillId="0" borderId="0" xfId="1" applyNumberFormat="1"/>
    <xf numFmtId="2" fontId="2" fillId="0" borderId="1" xfId="1" applyNumberFormat="1" applyBorder="1" applyAlignment="1">
      <alignment horizontal="center" vertical="center"/>
    </xf>
    <xf numFmtId="2" fontId="2" fillId="0" borderId="16" xfId="1" applyNumberFormat="1" applyBorder="1" applyAlignment="1">
      <alignment horizontal="center" vertical="center"/>
    </xf>
    <xf numFmtId="2" fontId="2" fillId="3" borderId="79" xfId="1" applyNumberFormat="1" applyFont="1" applyFill="1" applyBorder="1" applyAlignment="1">
      <alignment horizontal="center" vertical="center" wrapText="1"/>
    </xf>
    <xf numFmtId="2" fontId="2" fillId="3" borderId="80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130" fillId="3" borderId="23" xfId="0" applyFont="1" applyFill="1" applyBorder="1" applyAlignment="1">
      <alignment horizontal="center" vertical="center" wrapText="1"/>
    </xf>
    <xf numFmtId="10" fontId="2" fillId="3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 wrapText="1"/>
    </xf>
    <xf numFmtId="0" fontId="14" fillId="0" borderId="1" xfId="5" applyFont="1" applyFill="1" applyBorder="1" applyAlignment="1">
      <alignment vertical="center" wrapText="1"/>
    </xf>
    <xf numFmtId="0" fontId="6" fillId="0" borderId="1" xfId="5" applyFill="1" applyBorder="1" applyAlignment="1">
      <alignment vertical="center"/>
    </xf>
    <xf numFmtId="214" fontId="70" fillId="3" borderId="23" xfId="0" applyNumberFormat="1" applyFont="1" applyFill="1" applyBorder="1" applyAlignment="1">
      <alignment horizontal="center" vertical="center" wrapText="1"/>
    </xf>
    <xf numFmtId="214" fontId="70" fillId="0" borderId="21" xfId="0" applyNumberFormat="1" applyFont="1" applyFill="1" applyBorder="1" applyAlignment="1">
      <alignment horizontal="center" vertical="center" wrapText="1"/>
    </xf>
    <xf numFmtId="214" fontId="70" fillId="0" borderId="23" xfId="0" applyNumberFormat="1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2" fillId="0" borderId="26" xfId="1" applyFont="1" applyFill="1" applyBorder="1" applyAlignment="1">
      <alignment horizontal="center" vertical="center" wrapText="1"/>
    </xf>
    <xf numFmtId="20" fontId="6" fillId="0" borderId="1" xfId="5" applyNumberForma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0" fillId="0" borderId="82" xfId="0" applyFont="1" applyFill="1" applyBorder="1" applyAlignment="1">
      <alignment horizontal="right" vertical="center" wrapText="1"/>
    </xf>
    <xf numFmtId="0" fontId="156" fillId="0" borderId="0" xfId="2422" applyFont="1" applyFill="1" applyBorder="1"/>
    <xf numFmtId="0" fontId="157" fillId="0" borderId="0" xfId="2422" applyFont="1" applyFill="1" applyBorder="1"/>
    <xf numFmtId="0" fontId="155" fillId="0" borderId="0" xfId="2422" applyFont="1" applyFill="1" applyBorder="1"/>
    <xf numFmtId="0" fontId="155" fillId="0" borderId="12" xfId="2422" applyFont="1" applyFill="1" applyBorder="1" applyAlignment="1">
      <alignment vertical="top" wrapText="1"/>
    </xf>
    <xf numFmtId="0" fontId="155" fillId="0" borderId="75" xfId="2422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top" wrapText="1"/>
    </xf>
    <xf numFmtId="0" fontId="70" fillId="3" borderId="21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/>
    </xf>
    <xf numFmtId="0" fontId="152" fillId="0" borderId="23" xfId="0" applyFont="1" applyBorder="1" applyAlignment="1">
      <alignment horizontal="center" vertical="center" wrapText="1"/>
    </xf>
    <xf numFmtId="0" fontId="130" fillId="0" borderId="12" xfId="0" applyFont="1" applyBorder="1" applyAlignment="1">
      <alignment horizontal="center" vertical="center" wrapText="1"/>
    </xf>
    <xf numFmtId="0" fontId="130" fillId="0" borderId="23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59" fillId="0" borderId="15" xfId="2422" applyFont="1" applyFill="1" applyBorder="1" applyAlignment="1">
      <alignment horizontal="center" vertical="center" wrapText="1"/>
    </xf>
    <xf numFmtId="0" fontId="159" fillId="0" borderId="75" xfId="2422" applyFont="1" applyFill="1" applyBorder="1" applyAlignment="1">
      <alignment vertical="center" wrapText="1"/>
    </xf>
    <xf numFmtId="0" fontId="159" fillId="0" borderId="15" xfId="2422" applyFont="1" applyFill="1" applyBorder="1" applyAlignment="1">
      <alignment vertical="center" wrapText="1"/>
    </xf>
    <xf numFmtId="0" fontId="159" fillId="0" borderId="12" xfId="2422" applyFont="1" applyFill="1" applyBorder="1" applyAlignment="1">
      <alignment vertical="center" wrapText="1"/>
    </xf>
    <xf numFmtId="4" fontId="159" fillId="0" borderId="15" xfId="2422" applyNumberFormat="1" applyFont="1" applyFill="1" applyBorder="1" applyAlignment="1">
      <alignment horizontal="right" vertical="center" wrapText="1"/>
    </xf>
    <xf numFmtId="0" fontId="159" fillId="58" borderId="15" xfId="2422" applyFont="1" applyFill="1" applyBorder="1" applyAlignment="1">
      <alignment horizontal="right" vertical="center" wrapText="1"/>
    </xf>
    <xf numFmtId="0" fontId="159" fillId="59" borderId="15" xfId="2422" applyFont="1" applyFill="1" applyBorder="1" applyAlignment="1">
      <alignment horizontal="right" vertical="center" wrapText="1"/>
    </xf>
    <xf numFmtId="0" fontId="159" fillId="0" borderId="0" xfId="2422" applyFont="1" applyFill="1" applyBorder="1"/>
    <xf numFmtId="0" fontId="159" fillId="0" borderId="0" xfId="2422" applyFont="1" applyFill="1" applyBorder="1" applyAlignment="1">
      <alignment horizontal="right"/>
    </xf>
    <xf numFmtId="0" fontId="150" fillId="0" borderId="29" xfId="0" applyFont="1" applyBorder="1" applyAlignment="1">
      <alignment horizontal="center" vertical="center"/>
    </xf>
    <xf numFmtId="10" fontId="138" fillId="0" borderId="29" xfId="0" applyNumberFormat="1" applyFont="1" applyBorder="1" applyAlignment="1">
      <alignment horizontal="center" vertical="center"/>
    </xf>
    <xf numFmtId="0" fontId="150" fillId="0" borderId="45" xfId="0" applyFont="1" applyBorder="1" applyAlignment="1">
      <alignment horizontal="center" vertical="center"/>
    </xf>
    <xf numFmtId="10" fontId="138" fillId="0" borderId="45" xfId="0" applyNumberFormat="1" applyFont="1" applyBorder="1" applyAlignment="1">
      <alignment horizontal="center" vertical="center"/>
    </xf>
    <xf numFmtId="0" fontId="150" fillId="0" borderId="18" xfId="0" applyFont="1" applyBorder="1" applyAlignment="1">
      <alignment horizontal="center" vertical="center"/>
    </xf>
    <xf numFmtId="10" fontId="138" fillId="0" borderId="18" xfId="0" applyNumberFormat="1" applyFont="1" applyBorder="1" applyAlignment="1">
      <alignment horizontal="center" vertical="center"/>
    </xf>
    <xf numFmtId="49" fontId="12" fillId="3" borderId="7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center" vertical="center" wrapText="1"/>
    </xf>
    <xf numFmtId="10" fontId="12" fillId="3" borderId="15" xfId="0" applyNumberFormat="1" applyFont="1" applyFill="1" applyBorder="1" applyAlignment="1">
      <alignment horizontal="center" vertical="center" wrapText="1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37" fillId="0" borderId="0" xfId="0" applyFont="1" applyAlignment="1">
      <alignment horizontal="center" vertical="center" wrapText="1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38" fillId="0" borderId="18" xfId="0" applyFont="1" applyBorder="1" applyAlignment="1">
      <alignment horizontal="center"/>
    </xf>
    <xf numFmtId="0" fontId="138" fillId="0" borderId="29" xfId="0" applyFont="1" applyBorder="1" applyAlignment="1">
      <alignment horizontal="center"/>
    </xf>
    <xf numFmtId="0" fontId="138" fillId="0" borderId="45" xfId="0" applyFont="1" applyBorder="1" applyAlignment="1">
      <alignment horizontal="center"/>
    </xf>
    <xf numFmtId="0" fontId="138" fillId="0" borderId="23" xfId="0" applyFont="1" applyBorder="1" applyAlignment="1">
      <alignment horizontal="center" vertical="center"/>
    </xf>
    <xf numFmtId="0" fontId="138" fillId="0" borderId="23" xfId="0" applyFont="1" applyBorder="1" applyAlignment="1">
      <alignment horizontal="center" vertical="center" wrapText="1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75" xfId="0" applyFont="1" applyBorder="1" applyAlignment="1">
      <alignment horizontal="justify" vertical="center" wrapText="1"/>
    </xf>
    <xf numFmtId="214" fontId="70" fillId="0" borderId="8" xfId="0" applyNumberFormat="1" applyFont="1" applyFill="1" applyBorder="1" applyAlignment="1">
      <alignment horizontal="center" vertical="center" wrapText="1"/>
    </xf>
    <xf numFmtId="214" fontId="70" fillId="0" borderId="75" xfId="0" applyNumberFormat="1" applyFont="1" applyFill="1" applyBorder="1" applyAlignment="1">
      <alignment horizontal="center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75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13" fontId="70" fillId="3" borderId="8" xfId="0" applyNumberFormat="1" applyFont="1" applyFill="1" applyBorder="1" applyAlignment="1">
      <alignment horizontal="center" vertical="center" wrapText="1"/>
    </xf>
    <xf numFmtId="213" fontId="70" fillId="3" borderId="75" xfId="0" applyNumberFormat="1" applyFont="1" applyFill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83" xfId="0" applyFont="1" applyBorder="1" applyAlignment="1">
      <alignment horizontal="center" vertical="center" wrapText="1"/>
    </xf>
    <xf numFmtId="0" fontId="130" fillId="0" borderId="78" xfId="0" applyFont="1" applyBorder="1" applyAlignment="1">
      <alignment horizontal="center" vertical="center" wrapText="1"/>
    </xf>
    <xf numFmtId="0" fontId="130" fillId="0" borderId="74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52" fillId="0" borderId="74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74" xfId="0" applyFont="1" applyBorder="1" applyAlignment="1">
      <alignment horizontal="center" vertical="center"/>
    </xf>
    <xf numFmtId="0" fontId="15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1" fillId="0" borderId="67" xfId="0" applyFont="1" applyBorder="1" applyAlignment="1">
      <alignment horizontal="center" vertical="center" wrapText="1"/>
    </xf>
    <xf numFmtId="0" fontId="151" fillId="0" borderId="4" xfId="0" applyFont="1" applyBorder="1" applyAlignment="1">
      <alignment horizontal="center" vertical="center" wrapText="1"/>
    </xf>
    <xf numFmtId="0" fontId="152" fillId="0" borderId="76" xfId="0" applyFont="1" applyBorder="1" applyAlignment="1">
      <alignment horizontal="center" vertical="center" wrapText="1"/>
    </xf>
    <xf numFmtId="0" fontId="152" fillId="0" borderId="1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59" fillId="0" borderId="8" xfId="2422" applyFont="1" applyFill="1" applyBorder="1" applyAlignment="1">
      <alignment horizontal="right" vertical="center" wrapText="1"/>
    </xf>
    <xf numFmtId="0" fontId="159" fillId="0" borderId="12" xfId="2422" applyFont="1" applyFill="1" applyBorder="1" applyAlignment="1">
      <alignment horizontal="right" vertical="center" wrapText="1"/>
    </xf>
    <xf numFmtId="0" fontId="159" fillId="0" borderId="75" xfId="2422" applyFont="1" applyFill="1" applyBorder="1" applyAlignment="1">
      <alignment horizontal="right" vertical="center" wrapText="1"/>
    </xf>
    <xf numFmtId="0" fontId="159" fillId="0" borderId="8" xfId="2422" applyFont="1" applyFill="1" applyBorder="1" applyAlignment="1">
      <alignment vertical="center" wrapText="1"/>
    </xf>
    <xf numFmtId="0" fontId="159" fillId="0" borderId="75" xfId="2422" applyFont="1" applyFill="1" applyBorder="1" applyAlignment="1">
      <alignment vertical="center" wrapText="1"/>
    </xf>
    <xf numFmtId="0" fontId="159" fillId="0" borderId="74" xfId="2422" applyFont="1" applyFill="1" applyBorder="1" applyAlignment="1">
      <alignment horizontal="center" vertical="center" wrapText="1"/>
    </xf>
    <xf numFmtId="0" fontId="159" fillId="0" borderId="20" xfId="2422" applyFont="1" applyFill="1" applyBorder="1" applyAlignment="1">
      <alignment horizontal="center" vertical="center" wrapText="1"/>
    </xf>
    <xf numFmtId="0" fontId="159" fillId="0" borderId="21" xfId="2422" applyFont="1" applyFill="1" applyBorder="1" applyAlignment="1">
      <alignment horizontal="center" vertical="center" wrapText="1"/>
    </xf>
    <xf numFmtId="0" fontId="158" fillId="58" borderId="0" xfId="2422" applyFont="1" applyFill="1" applyBorder="1" applyAlignment="1">
      <alignment horizontal="left" vertical="center" wrapText="1"/>
    </xf>
    <xf numFmtId="0" fontId="159" fillId="0" borderId="74" xfId="2422" applyFont="1" applyFill="1" applyBorder="1" applyAlignment="1">
      <alignment horizontal="left" vertical="center" wrapText="1"/>
    </xf>
    <xf numFmtId="0" fontId="159" fillId="0" borderId="20" xfId="2422" applyFont="1" applyFill="1" applyBorder="1" applyAlignment="1">
      <alignment horizontal="left" vertical="center" wrapText="1"/>
    </xf>
    <xf numFmtId="0" fontId="159" fillId="0" borderId="21" xfId="2422" applyFont="1" applyFill="1" applyBorder="1" applyAlignment="1">
      <alignment horizontal="left" vertical="center" wrapText="1"/>
    </xf>
    <xf numFmtId="0" fontId="135" fillId="0" borderId="0" xfId="0" applyFont="1" applyAlignment="1">
      <alignment horizontal="center" vertical="center"/>
    </xf>
    <xf numFmtId="0" fontId="138" fillId="0" borderId="74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74" xfId="0" applyFont="1" applyFill="1" applyBorder="1" applyAlignment="1">
      <alignment horizontal="center" vertical="center" wrapText="1"/>
    </xf>
    <xf numFmtId="0" fontId="138" fillId="0" borderId="20" xfId="0" applyFont="1" applyFill="1" applyBorder="1" applyAlignment="1">
      <alignment horizontal="center" vertical="center" wrapText="1"/>
    </xf>
    <xf numFmtId="0" fontId="138" fillId="0" borderId="21" xfId="0" applyFont="1" applyFill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75" xfId="0" applyFont="1" applyBorder="1" applyAlignment="1">
      <alignment horizontal="center" vertical="center" wrapText="1"/>
    </xf>
    <xf numFmtId="0" fontId="135" fillId="0" borderId="67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76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7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76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30" xfId="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</cellXfs>
  <cellStyles count="2423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17" xfId="2422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SheetLayoutView="100" workbookViewId="0">
      <selection activeCell="H14" sqref="H14"/>
    </sheetView>
  </sheetViews>
  <sheetFormatPr defaultColWidth="9.140625" defaultRowHeight="15.75"/>
  <cols>
    <col min="1" max="16384" width="9.140625" style="1"/>
  </cols>
  <sheetData>
    <row r="1" spans="1:9">
      <c r="A1" s="60"/>
      <c r="B1" s="60"/>
      <c r="C1" s="60"/>
      <c r="D1" s="60"/>
      <c r="E1" s="60"/>
      <c r="F1" s="60"/>
      <c r="G1" s="60"/>
      <c r="H1" s="60"/>
      <c r="I1" s="2" t="s">
        <v>0</v>
      </c>
    </row>
    <row r="2" spans="1:9">
      <c r="A2" s="60"/>
      <c r="B2" s="60"/>
      <c r="C2" s="60"/>
      <c r="D2" s="60"/>
      <c r="E2" s="60"/>
      <c r="F2" s="60"/>
      <c r="G2" s="60"/>
      <c r="H2" s="60"/>
      <c r="I2" s="2" t="s">
        <v>1</v>
      </c>
    </row>
    <row r="3" spans="1:9">
      <c r="A3" s="60"/>
      <c r="B3" s="60"/>
      <c r="C3" s="60"/>
      <c r="D3" s="60"/>
      <c r="E3" s="60"/>
      <c r="F3" s="60"/>
      <c r="G3" s="60"/>
      <c r="H3" s="60"/>
      <c r="I3" s="2" t="s">
        <v>2</v>
      </c>
    </row>
    <row r="4" spans="1:9">
      <c r="A4" s="60"/>
      <c r="B4" s="60"/>
      <c r="C4" s="60"/>
      <c r="D4" s="60"/>
      <c r="E4" s="60"/>
      <c r="F4" s="60"/>
      <c r="G4" s="60"/>
      <c r="H4" s="60"/>
      <c r="I4" s="2" t="s">
        <v>3</v>
      </c>
    </row>
    <row r="5" spans="1:9">
      <c r="A5" s="60"/>
      <c r="B5" s="60"/>
      <c r="C5" s="60"/>
      <c r="D5" s="60"/>
      <c r="E5" s="60"/>
      <c r="F5" s="60"/>
      <c r="G5" s="60"/>
      <c r="H5" s="60"/>
      <c r="I5" s="2" t="s">
        <v>4</v>
      </c>
    </row>
    <row r="6" spans="1:9">
      <c r="A6" s="60"/>
      <c r="B6" s="60"/>
      <c r="C6" s="60"/>
      <c r="D6" s="60"/>
      <c r="E6" s="60"/>
      <c r="F6" s="60"/>
      <c r="G6" s="60"/>
      <c r="H6" s="60"/>
      <c r="I6" s="60"/>
    </row>
    <row r="7" spans="1:9">
      <c r="A7" s="60"/>
      <c r="B7" s="60"/>
      <c r="C7" s="60"/>
      <c r="D7" s="60"/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60"/>
      <c r="B9" s="60"/>
      <c r="C9" s="60"/>
      <c r="D9" s="60"/>
      <c r="E9" s="60"/>
      <c r="F9" s="60"/>
      <c r="G9" s="60"/>
      <c r="H9" s="60"/>
      <c r="I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0"/>
    </row>
    <row r="11" spans="1:9" ht="39" customHeight="1">
      <c r="A11" s="241" t="s">
        <v>365</v>
      </c>
      <c r="B11" s="242"/>
      <c r="C11" s="242"/>
      <c r="D11" s="242"/>
      <c r="E11" s="242"/>
      <c r="F11" s="242"/>
      <c r="G11" s="242"/>
      <c r="H11" s="242"/>
      <c r="I11" s="242"/>
    </row>
    <row r="12" spans="1:9">
      <c r="A12" s="60"/>
      <c r="B12" s="60"/>
      <c r="C12" s="60"/>
      <c r="D12" s="60"/>
      <c r="E12" s="60"/>
      <c r="F12" s="60"/>
      <c r="G12" s="60"/>
      <c r="H12" s="60"/>
      <c r="I12" s="60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60"/>
      <c r="B15" s="60"/>
      <c r="C15" s="60"/>
      <c r="D15" s="60"/>
      <c r="E15" s="60"/>
      <c r="F15" s="60"/>
      <c r="G15" s="60"/>
      <c r="H15" s="60"/>
      <c r="I15" s="60"/>
    </row>
    <row r="16" spans="1:9">
      <c r="A16" s="60"/>
      <c r="B16" s="60"/>
      <c r="C16" s="60"/>
      <c r="D16" s="60"/>
      <c r="E16" s="60"/>
      <c r="F16" s="60"/>
      <c r="G16" s="60"/>
      <c r="H16" s="60"/>
      <c r="I16" s="60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A18" s="60"/>
      <c r="B18" s="60"/>
      <c r="C18" s="60"/>
      <c r="D18" s="60"/>
      <c r="E18" s="60"/>
      <c r="F18" s="60"/>
      <c r="G18" s="60"/>
      <c r="H18" s="60"/>
      <c r="I18" s="60"/>
    </row>
    <row r="19" spans="1:9">
      <c r="A19" s="60"/>
      <c r="B19" s="60"/>
      <c r="C19" s="60"/>
      <c r="D19" s="60"/>
      <c r="E19" s="60"/>
      <c r="F19" s="60"/>
      <c r="G19" s="60"/>
      <c r="H19" s="60"/>
      <c r="I19" s="60"/>
    </row>
    <row r="20" spans="1:9">
      <c r="A20" s="60"/>
      <c r="B20" s="60"/>
      <c r="C20" s="60"/>
      <c r="D20" s="60"/>
      <c r="E20" s="60"/>
      <c r="F20" s="60"/>
      <c r="G20" s="60"/>
      <c r="H20" s="60"/>
      <c r="I20" s="60"/>
    </row>
    <row r="21" spans="1:9">
      <c r="A21" s="60"/>
      <c r="B21" s="60"/>
      <c r="C21" s="60"/>
      <c r="D21" s="60"/>
      <c r="E21" s="60"/>
      <c r="F21" s="60"/>
      <c r="G21" s="60"/>
      <c r="H21" s="60"/>
      <c r="I21" s="60"/>
    </row>
    <row r="22" spans="1:9">
      <c r="A22" s="60"/>
      <c r="B22" s="60"/>
      <c r="C22" s="60"/>
      <c r="D22" s="60"/>
      <c r="E22" s="60"/>
      <c r="F22" s="60"/>
      <c r="G22" s="60"/>
      <c r="H22" s="60"/>
      <c r="I22" s="60"/>
    </row>
    <row r="23" spans="1:9">
      <c r="A23" s="60"/>
      <c r="B23" s="60"/>
      <c r="C23" s="60"/>
      <c r="D23" s="60"/>
      <c r="E23" s="60"/>
      <c r="F23" s="60"/>
      <c r="G23" s="60"/>
      <c r="H23" s="60"/>
      <c r="I23" s="60"/>
    </row>
    <row r="24" spans="1:9">
      <c r="A24" s="60"/>
      <c r="B24" s="60"/>
      <c r="C24" s="60"/>
      <c r="D24" s="60"/>
      <c r="E24" s="60"/>
      <c r="F24" s="60"/>
      <c r="G24" s="60"/>
      <c r="H24" s="60"/>
      <c r="I24" s="60"/>
    </row>
    <row r="25" spans="1:9">
      <c r="A25" s="60"/>
      <c r="B25" s="60"/>
      <c r="C25" s="60"/>
      <c r="D25" s="60"/>
      <c r="E25" s="60"/>
      <c r="F25" s="60"/>
      <c r="G25" s="60"/>
      <c r="H25" s="60"/>
      <c r="I25" s="60"/>
    </row>
    <row r="26" spans="1:9">
      <c r="A26" s="60"/>
      <c r="B26" s="60"/>
      <c r="C26" s="60"/>
      <c r="D26" s="60"/>
      <c r="E26" s="60"/>
      <c r="F26" s="60"/>
      <c r="G26" s="60"/>
      <c r="H26" s="60"/>
      <c r="I26" s="60"/>
    </row>
    <row r="27" spans="1:9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  <row r="29" spans="1:9">
      <c r="A29" s="60"/>
      <c r="B29" s="60"/>
      <c r="C29" s="60"/>
      <c r="D29" s="60"/>
      <c r="E29" s="60"/>
      <c r="F29" s="60"/>
      <c r="G29" s="60"/>
      <c r="H29" s="60"/>
      <c r="I29" s="60"/>
    </row>
    <row r="30" spans="1:9">
      <c r="A30" s="60"/>
      <c r="B30" s="60"/>
      <c r="C30" s="60"/>
      <c r="D30" s="60"/>
      <c r="E30" s="60"/>
      <c r="F30" s="60"/>
      <c r="G30" s="60"/>
      <c r="H30" s="60"/>
      <c r="I30" s="60"/>
    </row>
    <row r="31" spans="1:9">
      <c r="A31" s="60"/>
      <c r="B31" s="60"/>
      <c r="C31" s="60"/>
      <c r="D31" s="60"/>
      <c r="E31" s="60"/>
      <c r="F31" s="60"/>
      <c r="G31" s="60"/>
      <c r="H31" s="60"/>
      <c r="I31" s="60"/>
    </row>
    <row r="32" spans="1:9">
      <c r="A32" s="60"/>
      <c r="B32" s="60"/>
      <c r="C32" s="60"/>
      <c r="D32" s="60"/>
      <c r="E32" s="60"/>
      <c r="F32" s="60"/>
      <c r="G32" s="60"/>
      <c r="H32" s="60"/>
      <c r="I32" s="60"/>
    </row>
    <row r="33" spans="1:9">
      <c r="A33" s="60"/>
      <c r="B33" s="60"/>
      <c r="C33" s="60"/>
      <c r="D33" s="60"/>
      <c r="E33" s="60"/>
      <c r="F33" s="60"/>
      <c r="G33" s="60"/>
      <c r="H33" s="60"/>
      <c r="I33" s="60"/>
    </row>
    <row r="34" spans="1:9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60"/>
      <c r="B36" s="60"/>
      <c r="C36" s="60"/>
      <c r="D36" s="60"/>
      <c r="E36" s="60"/>
      <c r="F36" s="60"/>
      <c r="G36" s="60"/>
      <c r="H36" s="60"/>
      <c r="I36" s="60"/>
    </row>
    <row r="37" spans="1:9">
      <c r="A37" s="60"/>
      <c r="B37" s="60"/>
      <c r="C37" s="60"/>
      <c r="D37" s="60"/>
      <c r="E37" s="60"/>
      <c r="F37" s="60"/>
      <c r="G37" s="60"/>
      <c r="H37" s="60"/>
      <c r="I37" s="6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6"/>
  <sheetViews>
    <sheetView view="pageBreakPreview" zoomScaleNormal="100" zoomScaleSheetLayoutView="100" workbookViewId="0">
      <selection activeCell="J6" sqref="J6"/>
    </sheetView>
  </sheetViews>
  <sheetFormatPr defaultRowHeight="15"/>
  <cols>
    <col min="9" max="9" width="9.140625" customWidth="1"/>
  </cols>
  <sheetData>
    <row r="2" spans="1:16" ht="15.75">
      <c r="A2" s="15" t="s">
        <v>314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>
      <c r="A3" s="15" t="s">
        <v>315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00" customFormat="1" ht="15.75">
      <c r="A4" s="199" t="s">
        <v>316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ht="15.75">
      <c r="A5" s="15" t="s">
        <v>317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"/>
  <sheetViews>
    <sheetView view="pageBreakPreview" zoomScaleNormal="100" zoomScaleSheetLayoutView="100" workbookViewId="0">
      <selection activeCell="F2" sqref="F2"/>
    </sheetView>
  </sheetViews>
  <sheetFormatPr defaultRowHeight="15"/>
  <cols>
    <col min="22" max="22" width="12.85546875" customWidth="1"/>
  </cols>
  <sheetData>
    <row r="1" spans="1:1" ht="15.75">
      <c r="A1" s="15"/>
    </row>
    <row r="2" spans="1:1" ht="15.75">
      <c r="A2" s="15" t="s">
        <v>267</v>
      </c>
    </row>
  </sheetData>
  <pageMargins left="0.7" right="0.7" top="0.75" bottom="0.75" header="0.3" footer="0.3"/>
  <pageSetup paperSize="9" scale="3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topLeftCell="A4" zoomScale="75" zoomScaleNormal="75" workbookViewId="0">
      <pane xSplit="2" ySplit="5" topLeftCell="C18" activePane="bottomRight" state="frozen"/>
      <selection activeCell="A4" sqref="A4"/>
      <selection pane="topRight" activeCell="C4" sqref="C4"/>
      <selection pane="bottomLeft" activeCell="A9" sqref="A9"/>
      <selection pane="bottomRight" activeCell="E9" sqref="E9"/>
    </sheetView>
  </sheetViews>
  <sheetFormatPr defaultRowHeight="15"/>
  <cols>
    <col min="2" max="2" width="28.7109375" customWidth="1"/>
    <col min="3" max="3" width="7.5703125" customWidth="1"/>
    <col min="4" max="4" width="9.5703125" style="175" customWidth="1"/>
    <col min="5" max="5" width="13.7109375" style="175" customWidth="1"/>
    <col min="6" max="6" width="7.7109375" customWidth="1"/>
    <col min="7" max="7" width="9.7109375" style="175" customWidth="1"/>
    <col min="8" max="8" width="12.28515625" style="175" customWidth="1"/>
    <col min="9" max="9" width="7.28515625" customWidth="1"/>
    <col min="10" max="10" width="9.28515625" style="175" customWidth="1"/>
    <col min="11" max="11" width="12" style="175" customWidth="1"/>
    <col min="12" max="12" width="7.28515625" customWidth="1"/>
    <col min="13" max="13" width="9.42578125" style="175" customWidth="1"/>
    <col min="14" max="14" width="11.85546875" style="175" customWidth="1"/>
    <col min="15" max="15" width="7.5703125" customWidth="1"/>
    <col min="16" max="16" width="9.28515625" style="175" customWidth="1"/>
    <col min="17" max="17" width="11.85546875" style="175" customWidth="1"/>
    <col min="18" max="18" width="7.7109375" style="175" customWidth="1"/>
  </cols>
  <sheetData>
    <row r="1" spans="1:19" ht="21">
      <c r="B1" s="367" t="s">
        <v>318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9" ht="15.75" thickBot="1"/>
    <row r="3" spans="1:19" ht="16.5" thickBot="1">
      <c r="A3" s="368" t="s">
        <v>85</v>
      </c>
      <c r="B3" s="368" t="s">
        <v>104</v>
      </c>
      <c r="C3" s="361" t="s">
        <v>319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3"/>
      <c r="R3" s="364" t="s">
        <v>76</v>
      </c>
    </row>
    <row r="4" spans="1:19" ht="38.25" customHeight="1" thickBot="1">
      <c r="A4" s="369"/>
      <c r="B4" s="369"/>
      <c r="C4" s="361" t="s">
        <v>348</v>
      </c>
      <c r="D4" s="362"/>
      <c r="E4" s="363"/>
      <c r="F4" s="361" t="s">
        <v>320</v>
      </c>
      <c r="G4" s="362"/>
      <c r="H4" s="363"/>
      <c r="I4" s="361" t="s">
        <v>321</v>
      </c>
      <c r="J4" s="362"/>
      <c r="K4" s="363"/>
      <c r="L4" s="361" t="s">
        <v>322</v>
      </c>
      <c r="M4" s="362"/>
      <c r="N4" s="363"/>
      <c r="O4" s="361" t="s">
        <v>323</v>
      </c>
      <c r="P4" s="362"/>
      <c r="Q4" s="363"/>
      <c r="R4" s="366"/>
    </row>
    <row r="5" spans="1:19" ht="15.75">
      <c r="A5" s="369"/>
      <c r="B5" s="369"/>
      <c r="C5" s="368">
        <v>2019</v>
      </c>
      <c r="D5" s="212">
        <v>2020</v>
      </c>
      <c r="E5" s="364" t="s">
        <v>7</v>
      </c>
      <c r="F5" s="368">
        <v>2019</v>
      </c>
      <c r="G5" s="212">
        <v>2020</v>
      </c>
      <c r="H5" s="364" t="s">
        <v>7</v>
      </c>
      <c r="I5" s="368">
        <v>2019</v>
      </c>
      <c r="J5" s="212">
        <v>2020</v>
      </c>
      <c r="K5" s="364" t="s">
        <v>7</v>
      </c>
      <c r="L5" s="368">
        <v>2019</v>
      </c>
      <c r="M5" s="212">
        <v>2020</v>
      </c>
      <c r="N5" s="364" t="s">
        <v>7</v>
      </c>
      <c r="O5" s="368">
        <v>2019</v>
      </c>
      <c r="P5" s="212">
        <v>2020</v>
      </c>
      <c r="Q5" s="364" t="s">
        <v>7</v>
      </c>
      <c r="R5" s="364"/>
    </row>
    <row r="6" spans="1:19" ht="31.5">
      <c r="A6" s="369"/>
      <c r="B6" s="369"/>
      <c r="C6" s="369"/>
      <c r="D6" s="174" t="s">
        <v>324</v>
      </c>
      <c r="E6" s="365"/>
      <c r="F6" s="369"/>
      <c r="G6" s="174" t="s">
        <v>324</v>
      </c>
      <c r="H6" s="365"/>
      <c r="I6" s="369"/>
      <c r="J6" s="174" t="s">
        <v>324</v>
      </c>
      <c r="K6" s="365"/>
      <c r="L6" s="369"/>
      <c r="M6" s="174" t="s">
        <v>324</v>
      </c>
      <c r="N6" s="365"/>
      <c r="O6" s="369"/>
      <c r="P6" s="174" t="s">
        <v>324</v>
      </c>
      <c r="Q6" s="365"/>
      <c r="R6" s="365"/>
    </row>
    <row r="7" spans="1:19" ht="15.75" customHeight="1" thickBot="1">
      <c r="A7" s="370"/>
      <c r="B7" s="370"/>
      <c r="C7" s="370"/>
      <c r="D7" s="213"/>
      <c r="E7" s="366"/>
      <c r="F7" s="370"/>
      <c r="G7" s="213"/>
      <c r="H7" s="366"/>
      <c r="I7" s="370"/>
      <c r="J7" s="213"/>
      <c r="K7" s="366"/>
      <c r="L7" s="370"/>
      <c r="M7" s="213"/>
      <c r="N7" s="366"/>
      <c r="O7" s="370"/>
      <c r="P7" s="213"/>
      <c r="Q7" s="366"/>
      <c r="R7" s="366"/>
    </row>
    <row r="8" spans="1:19" ht="16.5" thickBot="1">
      <c r="A8" s="177">
        <v>1</v>
      </c>
      <c r="B8" s="184">
        <v>2</v>
      </c>
      <c r="C8" s="18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84">
        <v>15</v>
      </c>
      <c r="P8" s="174">
        <v>16</v>
      </c>
      <c r="Q8" s="174">
        <v>17</v>
      </c>
      <c r="R8" s="174">
        <v>18</v>
      </c>
    </row>
    <row r="9" spans="1:19" ht="67.150000000000006" customHeight="1" thickBot="1">
      <c r="A9" s="185">
        <v>1</v>
      </c>
      <c r="B9" s="186" t="s">
        <v>325</v>
      </c>
      <c r="C9" s="187">
        <v>23</v>
      </c>
      <c r="D9" s="195">
        <v>16</v>
      </c>
      <c r="E9" s="188">
        <f>(D9-C9)/MAX(C9:D9)</f>
        <v>-0.30434782608695654</v>
      </c>
      <c r="F9" s="187">
        <v>9</v>
      </c>
      <c r="G9" s="195">
        <v>10</v>
      </c>
      <c r="H9" s="188">
        <f>(G9-F9)/MAX(F9:G9)</f>
        <v>0.1</v>
      </c>
      <c r="I9" s="187">
        <v>1</v>
      </c>
      <c r="J9" s="195">
        <v>3</v>
      </c>
      <c r="K9" s="188">
        <f>(J9-I9)/MAX(I9:J9)</f>
        <v>0.66666666666666663</v>
      </c>
      <c r="L9" s="187">
        <v>0</v>
      </c>
      <c r="M9" s="195">
        <v>0</v>
      </c>
      <c r="N9" s="195">
        <v>0</v>
      </c>
      <c r="O9" s="195">
        <v>0</v>
      </c>
      <c r="P9" s="195">
        <v>0</v>
      </c>
      <c r="Q9" s="187">
        <v>0</v>
      </c>
      <c r="R9" s="187">
        <f>D9+G9+J9+M9+P9</f>
        <v>29</v>
      </c>
    </row>
    <row r="10" spans="1:19" s="200" customFormat="1" ht="135" customHeight="1" thickBot="1">
      <c r="A10" s="203">
        <v>2</v>
      </c>
      <c r="B10" s="204" t="s">
        <v>326</v>
      </c>
      <c r="C10" s="195">
        <v>22</v>
      </c>
      <c r="D10" s="195">
        <v>16</v>
      </c>
      <c r="E10" s="196">
        <f>(D10-C10)/MAX(C10:D10)</f>
        <v>-0.27272727272727271</v>
      </c>
      <c r="F10" s="195">
        <v>9</v>
      </c>
      <c r="G10" s="195">
        <v>10</v>
      </c>
      <c r="H10" s="196">
        <f>(G10-F10)/MAX(F10:G10)</f>
        <v>0.1</v>
      </c>
      <c r="I10" s="195">
        <v>1</v>
      </c>
      <c r="J10" s="195">
        <v>3</v>
      </c>
      <c r="K10" s="196">
        <f>(J10-I10)/MAX(I10:J10)</f>
        <v>0.66666666666666663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f t="shared" ref="R10:R20" si="0">D10+G10+J10+M10+P10</f>
        <v>29</v>
      </c>
      <c r="S10" s="206"/>
    </row>
    <row r="11" spans="1:19" ht="211.9" customHeight="1" thickBot="1">
      <c r="A11" s="185">
        <v>3</v>
      </c>
      <c r="B11" s="186" t="s">
        <v>327</v>
      </c>
      <c r="C11" s="187">
        <v>0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87">
        <v>0</v>
      </c>
      <c r="R11" s="187">
        <f t="shared" si="0"/>
        <v>0</v>
      </c>
    </row>
    <row r="12" spans="1:19" ht="32.25" thickBot="1">
      <c r="A12" s="189" t="s">
        <v>98</v>
      </c>
      <c r="B12" s="186" t="s">
        <v>328</v>
      </c>
      <c r="C12" s="187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87">
        <v>0</v>
      </c>
      <c r="R12" s="187">
        <f t="shared" si="0"/>
        <v>0</v>
      </c>
    </row>
    <row r="13" spans="1:19" ht="16.5" thickBot="1">
      <c r="A13" s="189" t="s">
        <v>99</v>
      </c>
      <c r="B13" s="186" t="s">
        <v>329</v>
      </c>
      <c r="C13" s="187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87">
        <v>0</v>
      </c>
      <c r="R13" s="187">
        <f t="shared" si="0"/>
        <v>0</v>
      </c>
    </row>
    <row r="14" spans="1:19" ht="117.6" customHeight="1" thickBot="1">
      <c r="A14" s="185">
        <v>4</v>
      </c>
      <c r="B14" s="186" t="s">
        <v>330</v>
      </c>
      <c r="C14" s="187">
        <v>15</v>
      </c>
      <c r="D14" s="195">
        <v>15</v>
      </c>
      <c r="E14" s="196">
        <f>(D14-C14)/MAX(C14:D14)</f>
        <v>0</v>
      </c>
      <c r="F14" s="195">
        <v>15</v>
      </c>
      <c r="G14" s="195">
        <v>15</v>
      </c>
      <c r="H14" s="196">
        <f>(G14-F14)/MAX(F14:G14)</f>
        <v>0</v>
      </c>
      <c r="I14" s="195">
        <v>15</v>
      </c>
      <c r="J14" s="195">
        <v>15</v>
      </c>
      <c r="K14" s="196">
        <f>(J14-I14)/MAX(I14:J14)</f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87">
        <v>0</v>
      </c>
      <c r="R14" s="187">
        <f t="shared" si="0"/>
        <v>45</v>
      </c>
    </row>
    <row r="15" spans="1:19" ht="85.15" customHeight="1" thickBot="1">
      <c r="A15" s="185">
        <v>5</v>
      </c>
      <c r="B15" s="186" t="s">
        <v>331</v>
      </c>
      <c r="C15" s="187">
        <v>29</v>
      </c>
      <c r="D15" s="195">
        <v>18</v>
      </c>
      <c r="E15" s="196">
        <f t="shared" ref="E15:E16" si="1">(D15-C15)/MAX(C15:D15)</f>
        <v>-0.37931034482758619</v>
      </c>
      <c r="F15" s="195">
        <v>4</v>
      </c>
      <c r="G15" s="195">
        <v>10</v>
      </c>
      <c r="H15" s="196">
        <f t="shared" ref="H15:H16" si="2">(G15-F15)/MAX(F15:G15)</f>
        <v>0.6</v>
      </c>
      <c r="I15" s="195">
        <v>4</v>
      </c>
      <c r="J15" s="195">
        <v>3</v>
      </c>
      <c r="K15" s="196">
        <f t="shared" ref="K15:K16" si="3">(J15-I15)/MAX(I15:J15)</f>
        <v>-0.25</v>
      </c>
      <c r="L15" s="195">
        <v>0</v>
      </c>
      <c r="M15" s="195">
        <v>0</v>
      </c>
      <c r="N15" s="195"/>
      <c r="O15" s="195"/>
      <c r="P15" s="195"/>
      <c r="Q15" s="187">
        <v>0</v>
      </c>
      <c r="R15" s="187">
        <f t="shared" si="0"/>
        <v>31</v>
      </c>
    </row>
    <row r="16" spans="1:19" ht="82.15" customHeight="1" thickBot="1">
      <c r="A16" s="185">
        <v>6</v>
      </c>
      <c r="B16" s="186" t="s">
        <v>332</v>
      </c>
      <c r="C16" s="187">
        <v>17</v>
      </c>
      <c r="D16" s="195">
        <v>18</v>
      </c>
      <c r="E16" s="196">
        <f t="shared" si="1"/>
        <v>5.5555555555555552E-2</v>
      </c>
      <c r="F16" s="195">
        <v>1</v>
      </c>
      <c r="G16" s="195">
        <v>7</v>
      </c>
      <c r="H16" s="196">
        <f t="shared" si="2"/>
        <v>0.8571428571428571</v>
      </c>
      <c r="I16" s="195">
        <v>0</v>
      </c>
      <c r="J16" s="195">
        <v>2</v>
      </c>
      <c r="K16" s="196">
        <f t="shared" si="3"/>
        <v>1</v>
      </c>
      <c r="L16" s="195">
        <v>0</v>
      </c>
      <c r="M16" s="195">
        <v>0</v>
      </c>
      <c r="N16" s="195"/>
      <c r="O16" s="195"/>
      <c r="P16" s="195"/>
      <c r="Q16" s="187">
        <v>0</v>
      </c>
      <c r="R16" s="187">
        <f t="shared" si="0"/>
        <v>27</v>
      </c>
      <c r="S16" s="205"/>
    </row>
    <row r="17" spans="1:18" ht="184.15" customHeight="1" thickBot="1">
      <c r="A17" s="185">
        <v>7</v>
      </c>
      <c r="B17" s="186" t="s">
        <v>333</v>
      </c>
      <c r="C17" s="187">
        <v>0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87">
        <v>0</v>
      </c>
      <c r="R17" s="187">
        <f t="shared" si="0"/>
        <v>0</v>
      </c>
    </row>
    <row r="18" spans="1:18" ht="23.45" customHeight="1" thickBot="1">
      <c r="A18" s="189" t="s">
        <v>334</v>
      </c>
      <c r="B18" s="186" t="s">
        <v>328</v>
      </c>
      <c r="C18" s="187">
        <v>0</v>
      </c>
      <c r="D18" s="195">
        <v>0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87">
        <v>0</v>
      </c>
      <c r="R18" s="187">
        <f t="shared" si="0"/>
        <v>0</v>
      </c>
    </row>
    <row r="19" spans="1:18" ht="16.5" thickBot="1">
      <c r="A19" s="189" t="s">
        <v>335</v>
      </c>
      <c r="B19" s="186" t="s">
        <v>336</v>
      </c>
      <c r="C19" s="187">
        <v>0</v>
      </c>
      <c r="D19" s="195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87">
        <v>0</v>
      </c>
      <c r="R19" s="187">
        <f t="shared" si="0"/>
        <v>0</v>
      </c>
    </row>
    <row r="20" spans="1:18" ht="101.45" customHeight="1" thickBot="1">
      <c r="A20" s="185"/>
      <c r="B20" s="186" t="s">
        <v>337</v>
      </c>
      <c r="C20" s="187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87"/>
      <c r="R20" s="187">
        <f t="shared" si="0"/>
        <v>0</v>
      </c>
    </row>
    <row r="26" spans="1:18">
      <c r="F26" t="s">
        <v>338</v>
      </c>
    </row>
  </sheetData>
  <mergeCells count="21">
    <mergeCell ref="R5:R7"/>
    <mergeCell ref="K5:K7"/>
    <mergeCell ref="B1:Q1"/>
    <mergeCell ref="A3:A7"/>
    <mergeCell ref="B3:B7"/>
    <mergeCell ref="C3:Q3"/>
    <mergeCell ref="C5:C7"/>
    <mergeCell ref="E5:E7"/>
    <mergeCell ref="F5:F7"/>
    <mergeCell ref="H5:H7"/>
    <mergeCell ref="I5:I7"/>
    <mergeCell ref="L5:L7"/>
    <mergeCell ref="N5:N7"/>
    <mergeCell ref="O5:O7"/>
    <mergeCell ref="Q5:Q7"/>
    <mergeCell ref="R3:R4"/>
    <mergeCell ref="C4:E4"/>
    <mergeCell ref="F4:H4"/>
    <mergeCell ref="I4:K4"/>
    <mergeCell ref="L4:N4"/>
    <mergeCell ref="O4:Q4"/>
  </mergeCells>
  <pageMargins left="0.16" right="0.11811023622047245" top="0.39" bottom="0.35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"/>
  <sheetViews>
    <sheetView topLeftCell="A4" workbookViewId="0">
      <selection activeCell="H19" sqref="H19"/>
    </sheetView>
  </sheetViews>
  <sheetFormatPr defaultColWidth="8.85546875" defaultRowHeight="15"/>
  <cols>
    <col min="1" max="1" width="12" style="209" customWidth="1"/>
    <col min="2" max="2" width="14.28515625" style="209" customWidth="1"/>
    <col min="3" max="3" width="6.7109375" style="209" customWidth="1"/>
    <col min="4" max="4" width="12.7109375" style="209" customWidth="1"/>
    <col min="5" max="5" width="13.28515625" style="209" customWidth="1"/>
    <col min="6" max="6" width="14.28515625" style="209" customWidth="1"/>
    <col min="7" max="7" width="13.28515625" style="209" customWidth="1"/>
    <col min="8" max="8" width="15.5703125" style="209" customWidth="1"/>
    <col min="9" max="9" width="15.85546875" style="209" customWidth="1"/>
    <col min="10" max="10" width="16" style="209" customWidth="1"/>
    <col min="11" max="11" width="14.7109375" style="209" customWidth="1"/>
    <col min="12" max="12" width="6.42578125" style="209" customWidth="1"/>
    <col min="13" max="13" width="13.140625" style="209" hidden="1" customWidth="1"/>
    <col min="14" max="14" width="12.5703125" style="209" hidden="1" customWidth="1"/>
    <col min="15" max="15" width="13.7109375" style="209" hidden="1" customWidth="1"/>
    <col min="16" max="16" width="10.7109375" style="209" hidden="1" customWidth="1"/>
    <col min="17" max="17" width="13.28515625" style="209" hidden="1" customWidth="1"/>
    <col min="18" max="18" width="14" style="209" hidden="1" customWidth="1"/>
    <col min="19" max="19" width="13.7109375" style="209" hidden="1" customWidth="1"/>
    <col min="20" max="20" width="14" style="209" hidden="1" customWidth="1"/>
    <col min="21" max="16384" width="8.85546875" style="209"/>
  </cols>
  <sheetData>
    <row r="1" spans="1:20" ht="6.6" customHeight="1"/>
    <row r="2" spans="1:20" ht="15.75">
      <c r="A2" s="207" t="s">
        <v>349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20" ht="112.15" customHeight="1">
      <c r="A3" s="379" t="s">
        <v>376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20" ht="14.45" customHeight="1" thickBot="1">
      <c r="K4" s="230" t="s">
        <v>350</v>
      </c>
    </row>
    <row r="5" spans="1:20" ht="27.6" customHeight="1" thickBot="1">
      <c r="A5" s="380" t="s">
        <v>351</v>
      </c>
      <c r="B5" s="381"/>
      <c r="C5" s="382"/>
      <c r="D5" s="376">
        <v>15</v>
      </c>
      <c r="E5" s="378"/>
      <c r="F5" s="376">
        <v>150</v>
      </c>
      <c r="G5" s="378"/>
      <c r="H5" s="376">
        <v>250</v>
      </c>
      <c r="I5" s="378"/>
      <c r="J5" s="376">
        <v>670</v>
      </c>
      <c r="K5" s="378"/>
    </row>
    <row r="6" spans="1:20" ht="19.149999999999999" customHeight="1" thickBot="1">
      <c r="A6" s="376" t="s">
        <v>352</v>
      </c>
      <c r="B6" s="377"/>
      <c r="C6" s="378"/>
      <c r="D6" s="222" t="s">
        <v>353</v>
      </c>
      <c r="E6" s="222" t="s">
        <v>354</v>
      </c>
      <c r="F6" s="222" t="s">
        <v>353</v>
      </c>
      <c r="G6" s="222" t="s">
        <v>354</v>
      </c>
      <c r="H6" s="222" t="s">
        <v>353</v>
      </c>
      <c r="I6" s="222" t="s">
        <v>354</v>
      </c>
      <c r="J6" s="222" t="s">
        <v>353</v>
      </c>
      <c r="K6" s="222" t="s">
        <v>354</v>
      </c>
    </row>
    <row r="7" spans="1:20" ht="90.75" thickBot="1">
      <c r="A7" s="223" t="s">
        <v>355</v>
      </c>
      <c r="B7" s="224" t="s">
        <v>356</v>
      </c>
      <c r="C7" s="224" t="s">
        <v>357</v>
      </c>
      <c r="D7" s="224"/>
      <c r="E7" s="224"/>
      <c r="F7" s="224"/>
      <c r="G7" s="224"/>
      <c r="H7" s="224"/>
      <c r="I7" s="224"/>
      <c r="J7" s="224"/>
      <c r="K7" s="224"/>
    </row>
    <row r="8" spans="1:20" ht="46.9" customHeight="1" thickBot="1">
      <c r="A8" s="225" t="s">
        <v>358</v>
      </c>
      <c r="B8" s="374" t="s">
        <v>359</v>
      </c>
      <c r="C8" s="224" t="s">
        <v>360</v>
      </c>
      <c r="D8" s="226">
        <f>M8*5.95</f>
        <v>706497.4665000001</v>
      </c>
      <c r="E8" s="227">
        <v>550</v>
      </c>
      <c r="F8" s="226">
        <f>O8*5.12</f>
        <v>5948431.7184000006</v>
      </c>
      <c r="G8" s="226">
        <f t="shared" ref="G8:K8" si="0">P8*5.12</f>
        <v>2587765.9136000001</v>
      </c>
      <c r="H8" s="226">
        <f t="shared" si="0"/>
        <v>13120678.1952</v>
      </c>
      <c r="I8" s="226">
        <f t="shared" si="0"/>
        <v>6317683.0976</v>
      </c>
      <c r="J8" s="226">
        <f t="shared" si="0"/>
        <v>19594605.209600002</v>
      </c>
      <c r="K8" s="226">
        <f t="shared" si="0"/>
        <v>12522926.9504</v>
      </c>
      <c r="M8" s="226">
        <v>118739.07</v>
      </c>
      <c r="N8" s="228">
        <v>550</v>
      </c>
      <c r="O8" s="226">
        <v>1161803.07</v>
      </c>
      <c r="P8" s="226">
        <v>505423.03</v>
      </c>
      <c r="Q8" s="226">
        <v>2562632.46</v>
      </c>
      <c r="R8" s="226">
        <v>1233922.48</v>
      </c>
      <c r="S8" s="226">
        <v>3827071.33</v>
      </c>
      <c r="T8" s="226">
        <v>2445884.17</v>
      </c>
    </row>
    <row r="9" spans="1:20" ht="42.6" customHeight="1" thickBot="1">
      <c r="A9" s="225" t="s">
        <v>361</v>
      </c>
      <c r="B9" s="375"/>
      <c r="C9" s="224" t="s">
        <v>362</v>
      </c>
      <c r="D9" s="226">
        <f>M9*5.95</f>
        <v>698245.59</v>
      </c>
      <c r="E9" s="227">
        <v>550</v>
      </c>
      <c r="F9" s="226">
        <f>O9*5.12</f>
        <v>5941330.9440000001</v>
      </c>
      <c r="G9" s="226">
        <f t="shared" ref="G9" si="1">P9*5.12</f>
        <v>2584215.5520000001</v>
      </c>
      <c r="H9" s="226">
        <f t="shared" ref="H9" si="2">Q9*5.12</f>
        <v>13087285.196800001</v>
      </c>
      <c r="I9" s="226">
        <f t="shared" ref="I9" si="3">R9*5.12</f>
        <v>6300986.6239999998</v>
      </c>
      <c r="J9" s="226">
        <f t="shared" ref="J9" si="4">S9*5.12</f>
        <v>19580403.660799999</v>
      </c>
      <c r="K9" s="226">
        <f t="shared" ref="K9" si="5">T9*5.12</f>
        <v>12515826.175999999</v>
      </c>
      <c r="M9" s="226">
        <v>117352.2</v>
      </c>
      <c r="N9" s="228">
        <v>550</v>
      </c>
      <c r="O9" s="226">
        <v>1160416.2</v>
      </c>
      <c r="P9" s="226">
        <v>504729.59999999998</v>
      </c>
      <c r="Q9" s="226">
        <v>2556110.39</v>
      </c>
      <c r="R9" s="226">
        <v>1230661.45</v>
      </c>
      <c r="S9" s="226">
        <v>3824297.59</v>
      </c>
      <c r="T9" s="226">
        <v>2444497.2999999998</v>
      </c>
    </row>
    <row r="10" spans="1:20" ht="15.75" thickBot="1">
      <c r="A10" s="210"/>
      <c r="B10" s="374" t="s">
        <v>363</v>
      </c>
      <c r="C10" s="224" t="s">
        <v>360</v>
      </c>
      <c r="D10" s="226">
        <f t="shared" ref="D10:D23" si="6">M10*7.95</f>
        <v>86193.42300000001</v>
      </c>
      <c r="E10" s="227">
        <v>550</v>
      </c>
      <c r="F10" s="226">
        <f t="shared" ref="F10:F11" si="7">O10*7.95</f>
        <v>437885.60249999998</v>
      </c>
      <c r="G10" s="226">
        <f t="shared" ref="G10:G11" si="8">P10*7.95</f>
        <v>409820.35350000003</v>
      </c>
      <c r="H10" s="226">
        <f t="shared" ref="H10:H11" si="9">Q10*7.95</f>
        <v>862475.30700000003</v>
      </c>
      <c r="I10" s="226">
        <f t="shared" ref="I10:I11" si="10">R10*7.95</f>
        <v>732294.21600000001</v>
      </c>
      <c r="J10" s="226">
        <f t="shared" ref="J10:J11" si="11">S10*7.95</f>
        <v>2245726.4939999999</v>
      </c>
      <c r="K10" s="226">
        <f t="shared" ref="K10:K11" si="12">T10*7.95</f>
        <v>2021204.1045000001</v>
      </c>
      <c r="M10" s="226">
        <v>10841.94</v>
      </c>
      <c r="N10" s="228">
        <v>550</v>
      </c>
      <c r="O10" s="226">
        <v>55079.95</v>
      </c>
      <c r="P10" s="226">
        <v>51549.73</v>
      </c>
      <c r="Q10" s="226">
        <v>108487.46</v>
      </c>
      <c r="R10" s="226">
        <v>92112.48</v>
      </c>
      <c r="S10" s="226">
        <v>282481.32</v>
      </c>
      <c r="T10" s="226">
        <v>254239.51</v>
      </c>
    </row>
    <row r="11" spans="1:20" ht="15.75" thickBot="1">
      <c r="A11" s="211"/>
      <c r="B11" s="375"/>
      <c r="C11" s="224" t="s">
        <v>362</v>
      </c>
      <c r="D11" s="226">
        <f t="shared" si="6"/>
        <v>66345.929999999993</v>
      </c>
      <c r="E11" s="227">
        <v>550</v>
      </c>
      <c r="F11" s="226">
        <f t="shared" si="7"/>
        <v>423695.25</v>
      </c>
      <c r="G11" s="226">
        <f t="shared" si="8"/>
        <v>402725.13750000001</v>
      </c>
      <c r="H11" s="226">
        <f t="shared" si="9"/>
        <v>810624.85050000006</v>
      </c>
      <c r="I11" s="226">
        <f t="shared" si="10"/>
        <v>706369.02749999997</v>
      </c>
      <c r="J11" s="226">
        <f t="shared" si="11"/>
        <v>2188544.2110000001</v>
      </c>
      <c r="K11" s="226">
        <f t="shared" si="12"/>
        <v>1992612.9630000002</v>
      </c>
      <c r="M11" s="226">
        <v>8345.4</v>
      </c>
      <c r="N11" s="228">
        <v>550</v>
      </c>
      <c r="O11" s="226">
        <v>53295</v>
      </c>
      <c r="P11" s="226">
        <v>50657.25</v>
      </c>
      <c r="Q11" s="226">
        <v>101965.39</v>
      </c>
      <c r="R11" s="226">
        <v>88851.45</v>
      </c>
      <c r="S11" s="226">
        <v>275288.58</v>
      </c>
      <c r="T11" s="226">
        <v>250643.14</v>
      </c>
    </row>
    <row r="12" spans="1:20" ht="15.75" thickBot="1">
      <c r="A12" s="371">
        <v>750</v>
      </c>
      <c r="B12" s="374" t="s">
        <v>359</v>
      </c>
      <c r="C12" s="224" t="s">
        <v>360</v>
      </c>
      <c r="D12" s="226">
        <f t="shared" si="6"/>
        <v>977879.17650000006</v>
      </c>
      <c r="E12" s="226">
        <f t="shared" ref="E12" si="13">N12*7.95</f>
        <v>1355513.7960000001</v>
      </c>
      <c r="F12" s="226">
        <f t="shared" ref="F12" si="14">O12*7.95</f>
        <v>9270237.9764999989</v>
      </c>
      <c r="G12" s="226">
        <f t="shared" ref="G12" si="15">P12*7.95</f>
        <v>4035064.8735000002</v>
      </c>
      <c r="H12" s="226">
        <f t="shared" ref="H12" si="16">Q12*7.95</f>
        <v>20661035.579999998</v>
      </c>
      <c r="I12" s="226">
        <f t="shared" ref="I12" si="17">R12*7.95</f>
        <v>9953737.4774999991</v>
      </c>
      <c r="J12" s="226">
        <f t="shared" ref="J12" si="18">S12*7.95</f>
        <v>30493024.293000001</v>
      </c>
      <c r="K12" s="226">
        <f t="shared" ref="K12" si="19">T12*7.95</f>
        <v>19478682.721500002</v>
      </c>
      <c r="M12" s="226">
        <v>123003.67</v>
      </c>
      <c r="N12" s="226">
        <v>170504.88</v>
      </c>
      <c r="O12" s="226">
        <v>1166067.67</v>
      </c>
      <c r="P12" s="226">
        <v>507555.33</v>
      </c>
      <c r="Q12" s="226">
        <v>2598872.4</v>
      </c>
      <c r="R12" s="226">
        <v>1252042.45</v>
      </c>
      <c r="S12" s="226">
        <v>3835600.54</v>
      </c>
      <c r="T12" s="226">
        <v>2450148.77</v>
      </c>
    </row>
    <row r="13" spans="1:20" ht="15.75" thickBot="1">
      <c r="A13" s="372"/>
      <c r="B13" s="375"/>
      <c r="C13" s="224" t="s">
        <v>362</v>
      </c>
      <c r="D13" s="226">
        <f t="shared" si="6"/>
        <v>950315.09550000005</v>
      </c>
      <c r="E13" s="226">
        <f t="shared" ref="E13:E23" si="20">N13*7.95</f>
        <v>1341731.835</v>
      </c>
      <c r="F13" s="226">
        <f t="shared" ref="F13:F23" si="21">O13*7.95</f>
        <v>9242673.8955000006</v>
      </c>
      <c r="G13" s="226">
        <f t="shared" ref="G13:G23" si="22">P13*7.95</f>
        <v>4021282.9125000001</v>
      </c>
      <c r="H13" s="226">
        <f t="shared" ref="H13:H23" si="23">Q13*7.95</f>
        <v>20531409.558000002</v>
      </c>
      <c r="I13" s="226">
        <f t="shared" ref="I13:I23" si="24">R13*7.95</f>
        <v>9888924.466500001</v>
      </c>
      <c r="J13" s="226">
        <f t="shared" ref="J13:J23" si="25">S13*7.95</f>
        <v>30437896.210500002</v>
      </c>
      <c r="K13" s="226">
        <f t="shared" ref="K13:K23" si="26">T13*7.95</f>
        <v>19451118.640499998</v>
      </c>
      <c r="M13" s="226">
        <v>119536.49</v>
      </c>
      <c r="N13" s="226">
        <v>168771.3</v>
      </c>
      <c r="O13" s="226">
        <v>1162600.49</v>
      </c>
      <c r="P13" s="226">
        <v>505821.75</v>
      </c>
      <c r="Q13" s="226">
        <v>2582567.2400000002</v>
      </c>
      <c r="R13" s="226">
        <v>1243889.8700000001</v>
      </c>
      <c r="S13" s="226">
        <v>3828666.19</v>
      </c>
      <c r="T13" s="226">
        <v>2446681.59</v>
      </c>
    </row>
    <row r="14" spans="1:20" ht="15.75" thickBot="1">
      <c r="A14" s="372"/>
      <c r="B14" s="374" t="s">
        <v>363</v>
      </c>
      <c r="C14" s="224" t="s">
        <v>360</v>
      </c>
      <c r="D14" s="226">
        <f t="shared" si="6"/>
        <v>158220.34350000002</v>
      </c>
      <c r="E14" s="226">
        <f t="shared" si="20"/>
        <v>98197.92300000001</v>
      </c>
      <c r="F14" s="226">
        <f t="shared" si="21"/>
        <v>522081.50850000005</v>
      </c>
      <c r="G14" s="226">
        <f t="shared" si="22"/>
        <v>451918.30650000001</v>
      </c>
      <c r="H14" s="226">
        <f t="shared" si="23"/>
        <v>1150582.83</v>
      </c>
      <c r="I14" s="226">
        <f t="shared" si="24"/>
        <v>876347.97750000004</v>
      </c>
      <c r="J14" s="226">
        <f t="shared" si="25"/>
        <v>2919293.5830000001</v>
      </c>
      <c r="K14" s="226">
        <f t="shared" si="26"/>
        <v>2357987.6489999997</v>
      </c>
      <c r="M14" s="226">
        <v>19901.93</v>
      </c>
      <c r="N14" s="226">
        <v>12351.94</v>
      </c>
      <c r="O14" s="226">
        <v>65670.63</v>
      </c>
      <c r="P14" s="226">
        <v>56845.07</v>
      </c>
      <c r="Q14" s="226">
        <v>144727.4</v>
      </c>
      <c r="R14" s="226">
        <v>110232.45</v>
      </c>
      <c r="S14" s="226">
        <v>367206.74</v>
      </c>
      <c r="T14" s="226">
        <v>296602.21999999997</v>
      </c>
    </row>
    <row r="15" spans="1:20" ht="15.75" thickBot="1">
      <c r="A15" s="373"/>
      <c r="B15" s="375"/>
      <c r="C15" s="224" t="s">
        <v>362</v>
      </c>
      <c r="D15" s="226">
        <f t="shared" si="6"/>
        <v>108601.611</v>
      </c>
      <c r="E15" s="226">
        <f t="shared" si="20"/>
        <v>73388.517000000007</v>
      </c>
      <c r="F15" s="226">
        <f t="shared" si="21"/>
        <v>486605.50799999997</v>
      </c>
      <c r="G15" s="226">
        <f t="shared" si="22"/>
        <v>434180.26650000003</v>
      </c>
      <c r="H15" s="226">
        <f t="shared" si="23"/>
        <v>1020956.8080000001</v>
      </c>
      <c r="I15" s="226">
        <f t="shared" si="24"/>
        <v>811534.96649999998</v>
      </c>
      <c r="J15" s="226">
        <f t="shared" si="25"/>
        <v>2776337.8755000001</v>
      </c>
      <c r="K15" s="226">
        <f t="shared" si="26"/>
        <v>2286509.835</v>
      </c>
      <c r="M15" s="226">
        <v>13660.58</v>
      </c>
      <c r="N15" s="226">
        <v>9231.26</v>
      </c>
      <c r="O15" s="226">
        <v>61208.24</v>
      </c>
      <c r="P15" s="226">
        <v>54613.87</v>
      </c>
      <c r="Q15" s="226">
        <v>128422.24</v>
      </c>
      <c r="R15" s="226">
        <v>102079.87</v>
      </c>
      <c r="S15" s="226">
        <v>349224.89</v>
      </c>
      <c r="T15" s="226">
        <v>287611.3</v>
      </c>
    </row>
    <row r="16" spans="1:20" ht="15.75" thickBot="1">
      <c r="A16" s="371">
        <v>1000</v>
      </c>
      <c r="B16" s="374" t="s">
        <v>359</v>
      </c>
      <c r="C16" s="224" t="s">
        <v>360</v>
      </c>
      <c r="D16" s="226">
        <f t="shared" si="6"/>
        <v>996714.47550000006</v>
      </c>
      <c r="E16" s="226">
        <f t="shared" si="20"/>
        <v>1364931.5250000001</v>
      </c>
      <c r="F16" s="226">
        <f t="shared" si="21"/>
        <v>9221266.1354999989</v>
      </c>
      <c r="G16" s="226">
        <f t="shared" si="22"/>
        <v>4044482.6025</v>
      </c>
      <c r="H16" s="226">
        <f t="shared" si="23"/>
        <v>20821095.315000001</v>
      </c>
      <c r="I16" s="226">
        <f t="shared" si="24"/>
        <v>10033767.345000001</v>
      </c>
      <c r="J16" s="226">
        <f t="shared" si="25"/>
        <v>30530694.890999999</v>
      </c>
      <c r="K16" s="226">
        <f t="shared" si="26"/>
        <v>19497518.020500001</v>
      </c>
      <c r="M16" s="226">
        <v>125372.89</v>
      </c>
      <c r="N16" s="226">
        <v>171689.5</v>
      </c>
      <c r="O16" s="226">
        <v>1159907.69</v>
      </c>
      <c r="P16" s="226">
        <v>508739.95</v>
      </c>
      <c r="Q16" s="226">
        <v>2619005.7000000002</v>
      </c>
      <c r="R16" s="226">
        <v>1262109.1000000001</v>
      </c>
      <c r="S16" s="226">
        <v>3840338.98</v>
      </c>
      <c r="T16" s="226">
        <v>2452517.9900000002</v>
      </c>
    </row>
    <row r="17" spans="1:20" ht="15.75" thickBot="1">
      <c r="A17" s="372"/>
      <c r="B17" s="375"/>
      <c r="C17" s="224" t="s">
        <v>362</v>
      </c>
      <c r="D17" s="226">
        <f t="shared" si="6"/>
        <v>959962.42050000001</v>
      </c>
      <c r="E17" s="226">
        <f t="shared" si="20"/>
        <v>1346555.4974999998</v>
      </c>
      <c r="F17" s="226">
        <f t="shared" si="21"/>
        <v>9252321.2204999998</v>
      </c>
      <c r="G17" s="226">
        <f t="shared" si="22"/>
        <v>4026106.5750000002</v>
      </c>
      <c r="H17" s="226">
        <f t="shared" si="23"/>
        <v>20648260.566</v>
      </c>
      <c r="I17" s="226">
        <f t="shared" si="24"/>
        <v>9947349.9704999998</v>
      </c>
      <c r="J17" s="226">
        <f t="shared" si="25"/>
        <v>30457190.781000003</v>
      </c>
      <c r="K17" s="226">
        <f t="shared" si="26"/>
        <v>19460765.965500001</v>
      </c>
      <c r="M17" s="226">
        <v>120749.99</v>
      </c>
      <c r="N17" s="226">
        <v>169378.05</v>
      </c>
      <c r="O17" s="226">
        <v>1163813.99</v>
      </c>
      <c r="P17" s="226">
        <v>506428.5</v>
      </c>
      <c r="Q17" s="226">
        <v>2597265.48</v>
      </c>
      <c r="R17" s="226">
        <v>1251238.99</v>
      </c>
      <c r="S17" s="226">
        <v>3831093.18</v>
      </c>
      <c r="T17" s="226">
        <v>2447895.09</v>
      </c>
    </row>
    <row r="18" spans="1:20" ht="15.75" thickBot="1">
      <c r="A18" s="372"/>
      <c r="B18" s="374" t="s">
        <v>363</v>
      </c>
      <c r="C18" s="224" t="s">
        <v>360</v>
      </c>
      <c r="D18" s="226">
        <f t="shared" si="6"/>
        <v>198235.23750000002</v>
      </c>
      <c r="E18" s="226">
        <f t="shared" si="20"/>
        <v>118205.37000000001</v>
      </c>
      <c r="F18" s="226">
        <f t="shared" si="21"/>
        <v>568857.00300000003</v>
      </c>
      <c r="G18" s="226">
        <f t="shared" si="22"/>
        <v>475306.01400000002</v>
      </c>
      <c r="H18" s="226">
        <f t="shared" si="23"/>
        <v>1310642.5650000002</v>
      </c>
      <c r="I18" s="226">
        <f t="shared" si="24"/>
        <v>956377.84500000009</v>
      </c>
      <c r="J18" s="226">
        <f t="shared" si="25"/>
        <v>3293497.5389999999</v>
      </c>
      <c r="K18" s="226">
        <f t="shared" si="26"/>
        <v>2545089.6269999999</v>
      </c>
      <c r="M18" s="226">
        <v>24935.25</v>
      </c>
      <c r="N18" s="226">
        <v>14868.6</v>
      </c>
      <c r="O18" s="226">
        <v>71554.34</v>
      </c>
      <c r="P18" s="226">
        <v>59786.92</v>
      </c>
      <c r="Q18" s="226">
        <v>164860.70000000001</v>
      </c>
      <c r="R18" s="226">
        <v>120299.1</v>
      </c>
      <c r="S18" s="226">
        <v>414276.42</v>
      </c>
      <c r="T18" s="226">
        <v>320137.06</v>
      </c>
    </row>
    <row r="19" spans="1:20" ht="15.75" thickBot="1">
      <c r="A19" s="373"/>
      <c r="B19" s="375"/>
      <c r="C19" s="224" t="s">
        <v>362</v>
      </c>
      <c r="D19" s="226">
        <f t="shared" si="6"/>
        <v>132076.92750000002</v>
      </c>
      <c r="E19" s="226">
        <f t="shared" si="20"/>
        <v>85126.215000000011</v>
      </c>
      <c r="F19" s="226">
        <f t="shared" si="21"/>
        <v>521555.69550000003</v>
      </c>
      <c r="G19" s="226">
        <f t="shared" si="22"/>
        <v>451655.4</v>
      </c>
      <c r="H19" s="226">
        <f t="shared" si="23"/>
        <v>1137807.8160000001</v>
      </c>
      <c r="I19" s="226">
        <f t="shared" si="24"/>
        <v>869960.47050000005</v>
      </c>
      <c r="J19" s="226">
        <f t="shared" si="25"/>
        <v>3102889.929</v>
      </c>
      <c r="K19" s="226">
        <f t="shared" si="26"/>
        <v>2449785.8219999997</v>
      </c>
      <c r="M19" s="226">
        <v>16613.45</v>
      </c>
      <c r="N19" s="226">
        <v>10707.7</v>
      </c>
      <c r="O19" s="226">
        <v>65604.490000000005</v>
      </c>
      <c r="P19" s="226">
        <v>56812</v>
      </c>
      <c r="Q19" s="226">
        <v>143120.48000000001</v>
      </c>
      <c r="R19" s="226">
        <v>109428.99</v>
      </c>
      <c r="S19" s="226">
        <v>390300.62</v>
      </c>
      <c r="T19" s="226">
        <v>308149.15999999997</v>
      </c>
    </row>
    <row r="20" spans="1:20" ht="15.75" thickBot="1">
      <c r="A20" s="371">
        <v>1250</v>
      </c>
      <c r="B20" s="374" t="s">
        <v>359</v>
      </c>
      <c r="C20" s="224" t="s">
        <v>360</v>
      </c>
      <c r="D20" s="226">
        <f t="shared" si="6"/>
        <v>1015549.7745000001</v>
      </c>
      <c r="E20" s="226">
        <f t="shared" si="20"/>
        <v>1374349.1745</v>
      </c>
      <c r="F20" s="226">
        <f t="shared" si="21"/>
        <v>9342399.6495000012</v>
      </c>
      <c r="G20" s="226">
        <f t="shared" si="22"/>
        <v>4053900.2519999999</v>
      </c>
      <c r="H20" s="226">
        <f t="shared" si="23"/>
        <v>20981155.050000001</v>
      </c>
      <c r="I20" s="226">
        <f t="shared" si="24"/>
        <v>10113797.2125</v>
      </c>
      <c r="J20" s="226">
        <f t="shared" si="25"/>
        <v>30568365.568500001</v>
      </c>
      <c r="K20" s="226">
        <f t="shared" si="26"/>
        <v>19516353.319499999</v>
      </c>
      <c r="M20" s="226">
        <v>127742.11</v>
      </c>
      <c r="N20" s="226">
        <v>172874.11</v>
      </c>
      <c r="O20" s="226">
        <v>1175144.6100000001</v>
      </c>
      <c r="P20" s="226">
        <v>509924.56</v>
      </c>
      <c r="Q20" s="226">
        <v>2639139</v>
      </c>
      <c r="R20" s="226">
        <v>1272175.75</v>
      </c>
      <c r="S20" s="226">
        <v>3845077.43</v>
      </c>
      <c r="T20" s="226">
        <v>2454887.21</v>
      </c>
    </row>
    <row r="21" spans="1:20" ht="15.75" thickBot="1">
      <c r="A21" s="372"/>
      <c r="B21" s="375"/>
      <c r="C21" s="224" t="s">
        <v>362</v>
      </c>
      <c r="D21" s="226">
        <f t="shared" si="6"/>
        <v>969609.74550000008</v>
      </c>
      <c r="E21" s="226">
        <f t="shared" si="20"/>
        <v>1351379.0805000002</v>
      </c>
      <c r="F21" s="226">
        <f t="shared" si="21"/>
        <v>9261968.5455000009</v>
      </c>
      <c r="G21" s="226">
        <f t="shared" si="22"/>
        <v>4030930.1579999998</v>
      </c>
      <c r="H21" s="226">
        <f t="shared" si="23"/>
        <v>20765111.653500002</v>
      </c>
      <c r="I21" s="226">
        <f t="shared" si="24"/>
        <v>10005775.4745</v>
      </c>
      <c r="J21" s="226">
        <f t="shared" si="25"/>
        <v>30476485.431000002</v>
      </c>
      <c r="K21" s="226">
        <f t="shared" si="26"/>
        <v>19470413.2905</v>
      </c>
      <c r="M21" s="226">
        <v>121963.49</v>
      </c>
      <c r="N21" s="226">
        <v>169984.79</v>
      </c>
      <c r="O21" s="226">
        <v>1165027.49</v>
      </c>
      <c r="P21" s="226">
        <v>507035.24</v>
      </c>
      <c r="Q21" s="226">
        <v>2611963.73</v>
      </c>
      <c r="R21" s="226">
        <v>1258588.1100000001</v>
      </c>
      <c r="S21" s="226">
        <v>3833520.18</v>
      </c>
      <c r="T21" s="226">
        <v>2449108.59</v>
      </c>
    </row>
    <row r="22" spans="1:20" ht="15.75" thickBot="1">
      <c r="A22" s="372"/>
      <c r="B22" s="374" t="s">
        <v>363</v>
      </c>
      <c r="C22" s="224" t="s">
        <v>360</v>
      </c>
      <c r="D22" s="226">
        <f t="shared" si="6"/>
        <v>238250.21100000001</v>
      </c>
      <c r="E22" s="226">
        <f t="shared" si="20"/>
        <v>138212.81699999998</v>
      </c>
      <c r="F22" s="226">
        <f t="shared" si="21"/>
        <v>615632.49750000006</v>
      </c>
      <c r="G22" s="226">
        <f t="shared" si="22"/>
        <v>498693.80099999998</v>
      </c>
      <c r="H22" s="226">
        <f t="shared" si="23"/>
        <v>1470702.3</v>
      </c>
      <c r="I22" s="226">
        <f t="shared" si="24"/>
        <v>1036407.7125</v>
      </c>
      <c r="J22" s="226">
        <f t="shared" si="25"/>
        <v>3667701.4950000001</v>
      </c>
      <c r="K22" s="226">
        <f t="shared" si="26"/>
        <v>2732191.6050000004</v>
      </c>
      <c r="M22" s="226">
        <v>29968.58</v>
      </c>
      <c r="N22" s="226">
        <v>17385.259999999998</v>
      </c>
      <c r="O22" s="226">
        <v>77438.05</v>
      </c>
      <c r="P22" s="226">
        <v>62728.78</v>
      </c>
      <c r="Q22" s="226">
        <v>184994</v>
      </c>
      <c r="R22" s="226">
        <v>130365.75</v>
      </c>
      <c r="S22" s="226">
        <v>461346.1</v>
      </c>
      <c r="T22" s="226">
        <v>343671.9</v>
      </c>
    </row>
    <row r="23" spans="1:20" ht="15.75" thickBot="1">
      <c r="A23" s="373"/>
      <c r="B23" s="375"/>
      <c r="C23" s="224" t="s">
        <v>362</v>
      </c>
      <c r="D23" s="226">
        <f t="shared" si="6"/>
        <v>155552.32350000003</v>
      </c>
      <c r="E23" s="226">
        <f t="shared" si="20"/>
        <v>96863.913</v>
      </c>
      <c r="F23" s="226">
        <f t="shared" si="21"/>
        <v>556505.88300000003</v>
      </c>
      <c r="G23" s="226">
        <f t="shared" si="22"/>
        <v>469130.45400000003</v>
      </c>
      <c r="H23" s="226">
        <f t="shared" si="23"/>
        <v>1254658.9035</v>
      </c>
      <c r="I23" s="226">
        <f t="shared" si="24"/>
        <v>928385.97450000001</v>
      </c>
      <c r="J23" s="226">
        <f t="shared" si="25"/>
        <v>3429441.9824999999</v>
      </c>
      <c r="K23" s="226">
        <f t="shared" si="26"/>
        <v>2613061.8885000004</v>
      </c>
      <c r="M23" s="226">
        <v>19566.330000000002</v>
      </c>
      <c r="N23" s="226">
        <v>12184.14</v>
      </c>
      <c r="O23" s="226">
        <v>70000.740000000005</v>
      </c>
      <c r="P23" s="226">
        <v>59010.12</v>
      </c>
      <c r="Q23" s="226">
        <v>157818.73000000001</v>
      </c>
      <c r="R23" s="226">
        <v>116778.11</v>
      </c>
      <c r="S23" s="226">
        <v>431376.35</v>
      </c>
      <c r="T23" s="226">
        <v>328687.03000000003</v>
      </c>
    </row>
    <row r="25" spans="1:20">
      <c r="A25" s="229" t="s">
        <v>364</v>
      </c>
    </row>
  </sheetData>
  <mergeCells count="18">
    <mergeCell ref="A3:K3"/>
    <mergeCell ref="A5:C5"/>
    <mergeCell ref="D5:E5"/>
    <mergeCell ref="F5:G5"/>
    <mergeCell ref="H5:I5"/>
    <mergeCell ref="J5:K5"/>
    <mergeCell ref="A6:C6"/>
    <mergeCell ref="B8:B9"/>
    <mergeCell ref="B10:B11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"/>
  <sheetViews>
    <sheetView tabSelected="1" topLeftCell="A13" zoomScale="80" zoomScaleNormal="80" workbookViewId="0">
      <selection activeCell="L17" sqref="L17"/>
    </sheetView>
  </sheetViews>
  <sheetFormatPr defaultRowHeight="15"/>
  <cols>
    <col min="1" max="1" width="7.7109375" customWidth="1"/>
    <col min="2" max="2" width="29.7109375" customWidth="1"/>
    <col min="4" max="4" width="9.140625" customWidth="1"/>
    <col min="5" max="5" width="14.140625" customWidth="1"/>
    <col min="8" max="8" width="14.7109375" customWidth="1"/>
    <col min="11" max="11" width="14.85546875" customWidth="1"/>
    <col min="14" max="14" width="15.42578125" customWidth="1"/>
    <col min="17" max="17" width="14.7109375" customWidth="1"/>
  </cols>
  <sheetData>
    <row r="1" spans="1:21" ht="69" customHeight="1">
      <c r="A1" s="347" t="s">
        <v>259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</row>
    <row r="2" spans="1:21" ht="15.75" thickBot="1"/>
    <row r="3" spans="1:21" ht="47.45" customHeight="1" thickBot="1">
      <c r="A3" s="332" t="s">
        <v>85</v>
      </c>
      <c r="B3" s="332" t="s">
        <v>150</v>
      </c>
      <c r="C3" s="334" t="s">
        <v>151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6"/>
    </row>
    <row r="4" spans="1:21" ht="45" customHeight="1" thickBot="1">
      <c r="A4" s="333"/>
      <c r="B4" s="333"/>
      <c r="C4" s="334" t="s">
        <v>152</v>
      </c>
      <c r="D4" s="335"/>
      <c r="E4" s="336"/>
      <c r="F4" s="334" t="s">
        <v>153</v>
      </c>
      <c r="G4" s="335"/>
      <c r="H4" s="336"/>
      <c r="I4" s="334" t="s">
        <v>154</v>
      </c>
      <c r="J4" s="335"/>
      <c r="K4" s="336"/>
      <c r="L4" s="334" t="s">
        <v>155</v>
      </c>
      <c r="M4" s="335"/>
      <c r="N4" s="336"/>
      <c r="O4" s="334" t="s">
        <v>156</v>
      </c>
      <c r="P4" s="335"/>
      <c r="Q4" s="336"/>
    </row>
    <row r="5" spans="1:21" ht="59.25" customHeight="1">
      <c r="A5" s="324"/>
      <c r="B5" s="324"/>
      <c r="C5" s="332">
        <v>2019</v>
      </c>
      <c r="D5" s="332">
        <v>2020</v>
      </c>
      <c r="E5" s="332" t="s">
        <v>7</v>
      </c>
      <c r="F5" s="332">
        <v>2019</v>
      </c>
      <c r="G5" s="332">
        <v>2020</v>
      </c>
      <c r="H5" s="332" t="s">
        <v>7</v>
      </c>
      <c r="I5" s="332">
        <v>2019</v>
      </c>
      <c r="J5" s="332">
        <v>2020</v>
      </c>
      <c r="K5" s="332" t="s">
        <v>7</v>
      </c>
      <c r="L5" s="332">
        <v>2019</v>
      </c>
      <c r="M5" s="332">
        <v>2020</v>
      </c>
      <c r="N5" s="332" t="s">
        <v>7</v>
      </c>
      <c r="O5" s="332">
        <v>2019</v>
      </c>
      <c r="P5" s="332">
        <v>2020</v>
      </c>
      <c r="Q5" s="332" t="s">
        <v>7</v>
      </c>
    </row>
    <row r="6" spans="1:21" ht="15.75" thickBot="1">
      <c r="A6" s="325"/>
      <c r="B6" s="325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21" ht="15.75" thickBot="1">
      <c r="A7" s="32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  <c r="Q7" s="38">
        <v>17</v>
      </c>
    </row>
    <row r="8" spans="1:21" s="50" customFormat="1" ht="48" thickBot="1">
      <c r="A8" s="46">
        <v>1</v>
      </c>
      <c r="B8" s="47" t="s">
        <v>157</v>
      </c>
      <c r="C8" s="198">
        <v>33</v>
      </c>
      <c r="D8" s="143">
        <v>29</v>
      </c>
      <c r="E8" s="145">
        <f>(D8-C8)/MAX(C8:D8)</f>
        <v>-0.12121212121212122</v>
      </c>
      <c r="F8" s="198">
        <v>19</v>
      </c>
      <c r="G8" s="143">
        <v>14</v>
      </c>
      <c r="H8" s="145">
        <f>(G8-F8)/MAX(F8:G8)</f>
        <v>-0.26315789473684209</v>
      </c>
      <c r="I8" s="48">
        <v>0</v>
      </c>
      <c r="J8" s="48">
        <v>7</v>
      </c>
      <c r="K8" s="49">
        <v>0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49">
        <v>0</v>
      </c>
      <c r="U8"/>
    </row>
    <row r="9" spans="1:21" ht="37.15" customHeight="1" thickBot="1">
      <c r="A9" s="33" t="s">
        <v>89</v>
      </c>
      <c r="B9" s="51" t="s">
        <v>158</v>
      </c>
      <c r="C9" s="197">
        <v>0</v>
      </c>
      <c r="D9" s="142">
        <v>0</v>
      </c>
      <c r="E9" s="144">
        <v>0</v>
      </c>
      <c r="F9" s="197">
        <v>0</v>
      </c>
      <c r="G9" s="152">
        <v>0</v>
      </c>
      <c r="H9" s="144">
        <v>0</v>
      </c>
      <c r="I9" s="38">
        <v>0</v>
      </c>
      <c r="J9" s="38">
        <v>0</v>
      </c>
      <c r="K9" s="52">
        <v>0</v>
      </c>
      <c r="L9" s="38">
        <v>0</v>
      </c>
      <c r="M9" s="38">
        <v>0</v>
      </c>
      <c r="N9" s="52">
        <v>0</v>
      </c>
      <c r="O9" s="38">
        <v>0</v>
      </c>
      <c r="P9" s="38">
        <v>0</v>
      </c>
      <c r="Q9" s="52">
        <v>0</v>
      </c>
    </row>
    <row r="10" spans="1:21" ht="45.75" thickBot="1">
      <c r="A10" s="33" t="s">
        <v>91</v>
      </c>
      <c r="B10" s="51" t="s">
        <v>159</v>
      </c>
      <c r="C10" s="197">
        <v>33</v>
      </c>
      <c r="D10" s="142">
        <v>29</v>
      </c>
      <c r="E10" s="144">
        <f t="shared" ref="E10:E26" si="0">(D10-C10)/MAX(C10:D10)</f>
        <v>-0.12121212121212122</v>
      </c>
      <c r="F10" s="197">
        <v>19</v>
      </c>
      <c r="G10" s="152">
        <v>14</v>
      </c>
      <c r="H10" s="145">
        <f>(G10-F10)/MAX(F10:G10)</f>
        <v>-0.26315789473684209</v>
      </c>
      <c r="I10" s="38">
        <v>0</v>
      </c>
      <c r="J10" s="38"/>
      <c r="K10" s="52">
        <v>0</v>
      </c>
      <c r="L10" s="38">
        <v>0</v>
      </c>
      <c r="M10" s="38">
        <v>0</v>
      </c>
      <c r="N10" s="52">
        <v>0</v>
      </c>
      <c r="O10" s="38">
        <v>0</v>
      </c>
      <c r="P10" s="38">
        <v>0</v>
      </c>
      <c r="Q10" s="52">
        <v>0</v>
      </c>
    </row>
    <row r="11" spans="1:21" ht="30.75" thickBot="1">
      <c r="A11" s="33" t="s">
        <v>109</v>
      </c>
      <c r="B11" s="51" t="s">
        <v>160</v>
      </c>
      <c r="C11" s="197">
        <v>0</v>
      </c>
      <c r="D11" s="142">
        <v>0</v>
      </c>
      <c r="E11" s="144">
        <v>0</v>
      </c>
      <c r="F11" s="197">
        <v>0</v>
      </c>
      <c r="G11" s="152">
        <v>0</v>
      </c>
      <c r="H11" s="144">
        <v>0</v>
      </c>
      <c r="I11" s="38">
        <v>0</v>
      </c>
      <c r="J11" s="38">
        <v>7</v>
      </c>
      <c r="K11" s="52">
        <v>0</v>
      </c>
      <c r="L11" s="38">
        <v>0</v>
      </c>
      <c r="M11" s="38">
        <v>0</v>
      </c>
      <c r="N11" s="52">
        <v>0</v>
      </c>
      <c r="O11" s="38">
        <v>0</v>
      </c>
      <c r="P11" s="38">
        <v>0</v>
      </c>
      <c r="Q11" s="52">
        <v>0</v>
      </c>
    </row>
    <row r="12" spans="1:21" ht="31.5" customHeight="1" thickBot="1">
      <c r="A12" s="33" t="s">
        <v>111</v>
      </c>
      <c r="B12" s="51" t="s">
        <v>161</v>
      </c>
      <c r="C12" s="197">
        <v>0</v>
      </c>
      <c r="D12" s="142">
        <v>0</v>
      </c>
      <c r="E12" s="144">
        <v>0</v>
      </c>
      <c r="F12" s="197">
        <v>0</v>
      </c>
      <c r="G12" s="152">
        <v>0</v>
      </c>
      <c r="H12" s="144">
        <v>0</v>
      </c>
      <c r="I12" s="38">
        <v>0</v>
      </c>
      <c r="J12" s="38">
        <v>0</v>
      </c>
      <c r="K12" s="52">
        <v>0</v>
      </c>
      <c r="L12" s="38">
        <v>0</v>
      </c>
      <c r="M12" s="38">
        <v>0</v>
      </c>
      <c r="N12" s="52">
        <v>0</v>
      </c>
      <c r="O12" s="38">
        <v>0</v>
      </c>
      <c r="P12" s="38">
        <v>0</v>
      </c>
      <c r="Q12" s="52">
        <v>0</v>
      </c>
    </row>
    <row r="13" spans="1:21" ht="42.6" customHeight="1" thickBot="1">
      <c r="A13" s="33" t="s">
        <v>162</v>
      </c>
      <c r="B13" s="51" t="s">
        <v>163</v>
      </c>
      <c r="C13" s="197">
        <v>0</v>
      </c>
      <c r="D13" s="142">
        <v>0</v>
      </c>
      <c r="E13" s="144">
        <v>0</v>
      </c>
      <c r="F13" s="197">
        <v>0</v>
      </c>
      <c r="G13" s="152">
        <v>0</v>
      </c>
      <c r="H13" s="144">
        <v>0</v>
      </c>
      <c r="I13" s="38">
        <v>0</v>
      </c>
      <c r="J13" s="38">
        <v>0</v>
      </c>
      <c r="K13" s="52">
        <v>0</v>
      </c>
      <c r="L13" s="38">
        <v>0</v>
      </c>
      <c r="M13" s="38">
        <v>0</v>
      </c>
      <c r="N13" s="52">
        <v>0</v>
      </c>
      <c r="O13" s="38">
        <v>0</v>
      </c>
      <c r="P13" s="38">
        <v>0</v>
      </c>
      <c r="Q13" s="52">
        <v>0</v>
      </c>
    </row>
    <row r="14" spans="1:21" ht="15.75" thickBot="1">
      <c r="A14" s="33" t="s">
        <v>164</v>
      </c>
      <c r="B14" s="51" t="s">
        <v>165</v>
      </c>
      <c r="C14" s="197">
        <v>0</v>
      </c>
      <c r="D14" s="142">
        <v>0</v>
      </c>
      <c r="E14" s="144">
        <v>0</v>
      </c>
      <c r="F14" s="197">
        <v>0</v>
      </c>
      <c r="G14" s="142">
        <v>0</v>
      </c>
      <c r="H14" s="144">
        <v>0</v>
      </c>
      <c r="I14" s="38">
        <v>0</v>
      </c>
      <c r="J14" s="38">
        <v>0</v>
      </c>
      <c r="K14" s="52">
        <v>0</v>
      </c>
      <c r="L14" s="38">
        <v>0</v>
      </c>
      <c r="M14" s="38">
        <v>0</v>
      </c>
      <c r="N14" s="52">
        <v>0</v>
      </c>
      <c r="O14" s="38">
        <v>0</v>
      </c>
      <c r="P14" s="38">
        <v>0</v>
      </c>
      <c r="Q14" s="52">
        <v>0</v>
      </c>
    </row>
    <row r="15" spans="1:21" s="50" customFormat="1" ht="16.5" thickBot="1">
      <c r="A15" s="46">
        <v>2</v>
      </c>
      <c r="B15" s="47" t="s">
        <v>166</v>
      </c>
      <c r="C15" s="198">
        <v>0</v>
      </c>
      <c r="D15" s="143">
        <v>0</v>
      </c>
      <c r="E15" s="145">
        <v>0</v>
      </c>
      <c r="F15" s="198">
        <v>0</v>
      </c>
      <c r="G15" s="143">
        <v>0</v>
      </c>
      <c r="H15" s="145">
        <v>0</v>
      </c>
      <c r="I15" s="48">
        <v>0</v>
      </c>
      <c r="J15" s="48">
        <v>0</v>
      </c>
      <c r="K15" s="49">
        <v>0</v>
      </c>
      <c r="L15" s="48">
        <v>0</v>
      </c>
      <c r="M15" s="48">
        <v>0</v>
      </c>
      <c r="N15" s="49">
        <v>0</v>
      </c>
      <c r="O15" s="48">
        <v>0</v>
      </c>
      <c r="P15" s="48">
        <v>0</v>
      </c>
      <c r="Q15" s="49">
        <v>0</v>
      </c>
      <c r="U15"/>
    </row>
    <row r="16" spans="1:21" ht="45.75" thickBot="1">
      <c r="A16" s="33" t="s">
        <v>95</v>
      </c>
      <c r="B16" s="51" t="s">
        <v>167</v>
      </c>
      <c r="C16" s="197">
        <v>0</v>
      </c>
      <c r="D16" s="142">
        <v>0</v>
      </c>
      <c r="E16" s="144">
        <v>0</v>
      </c>
      <c r="F16" s="197">
        <v>0</v>
      </c>
      <c r="G16" s="142">
        <v>0</v>
      </c>
      <c r="H16" s="144">
        <v>0</v>
      </c>
      <c r="I16" s="38">
        <v>0</v>
      </c>
      <c r="J16" s="38">
        <v>0</v>
      </c>
      <c r="K16" s="52">
        <v>0</v>
      </c>
      <c r="L16" s="38">
        <v>0</v>
      </c>
      <c r="M16" s="38">
        <v>0</v>
      </c>
      <c r="N16" s="52">
        <v>0</v>
      </c>
      <c r="O16" s="38">
        <v>0</v>
      </c>
      <c r="P16" s="38">
        <v>0</v>
      </c>
      <c r="Q16" s="52">
        <v>0</v>
      </c>
    </row>
    <row r="17" spans="1:21" ht="45.75" thickBot="1">
      <c r="A17" s="33" t="s">
        <v>168</v>
      </c>
      <c r="B17" s="51" t="s">
        <v>169</v>
      </c>
      <c r="C17" s="197">
        <v>0</v>
      </c>
      <c r="D17" s="142">
        <v>0</v>
      </c>
      <c r="E17" s="144">
        <v>0</v>
      </c>
      <c r="F17" s="197">
        <v>0</v>
      </c>
      <c r="G17" s="142">
        <v>0</v>
      </c>
      <c r="H17" s="144">
        <v>0</v>
      </c>
      <c r="I17" s="38">
        <v>0</v>
      </c>
      <c r="J17" s="38">
        <v>0</v>
      </c>
      <c r="K17" s="52">
        <v>0</v>
      </c>
      <c r="L17" s="38">
        <v>0</v>
      </c>
      <c r="M17" s="38">
        <v>0</v>
      </c>
      <c r="N17" s="52">
        <v>0</v>
      </c>
      <c r="O17" s="38">
        <v>0</v>
      </c>
      <c r="P17" s="38">
        <v>0</v>
      </c>
      <c r="Q17" s="52">
        <v>0</v>
      </c>
    </row>
    <row r="18" spans="1:21" ht="30.75" thickBot="1">
      <c r="A18" s="33" t="s">
        <v>170</v>
      </c>
      <c r="B18" s="51" t="s">
        <v>171</v>
      </c>
      <c r="C18" s="197">
        <v>0</v>
      </c>
      <c r="D18" s="142">
        <v>0</v>
      </c>
      <c r="E18" s="144">
        <v>0</v>
      </c>
      <c r="F18" s="197">
        <v>0</v>
      </c>
      <c r="G18" s="142">
        <v>0</v>
      </c>
      <c r="H18" s="144">
        <v>0</v>
      </c>
      <c r="I18" s="38">
        <v>0</v>
      </c>
      <c r="J18" s="38">
        <v>0</v>
      </c>
      <c r="K18" s="52">
        <v>0</v>
      </c>
      <c r="L18" s="38">
        <v>0</v>
      </c>
      <c r="M18" s="38">
        <v>0</v>
      </c>
      <c r="N18" s="52">
        <v>0</v>
      </c>
      <c r="O18" s="38">
        <v>0</v>
      </c>
      <c r="P18" s="38">
        <v>0</v>
      </c>
      <c r="Q18" s="52">
        <v>0</v>
      </c>
    </row>
    <row r="19" spans="1:21" ht="45.75" thickBot="1">
      <c r="A19" s="33" t="s">
        <v>96</v>
      </c>
      <c r="B19" s="51" t="s">
        <v>159</v>
      </c>
      <c r="C19" s="197">
        <v>0</v>
      </c>
      <c r="D19" s="142">
        <v>0</v>
      </c>
      <c r="E19" s="144">
        <v>0</v>
      </c>
      <c r="F19" s="197">
        <v>0</v>
      </c>
      <c r="G19" s="142">
        <v>0</v>
      </c>
      <c r="H19" s="144">
        <v>0</v>
      </c>
      <c r="I19" s="38">
        <v>0</v>
      </c>
      <c r="J19" s="38">
        <v>0</v>
      </c>
      <c r="K19" s="52">
        <v>0</v>
      </c>
      <c r="L19" s="38">
        <v>0</v>
      </c>
      <c r="M19" s="38">
        <v>0</v>
      </c>
      <c r="N19" s="52">
        <v>0</v>
      </c>
      <c r="O19" s="38">
        <v>0</v>
      </c>
      <c r="P19" s="38">
        <v>0</v>
      </c>
      <c r="Q19" s="52">
        <v>0</v>
      </c>
    </row>
    <row r="20" spans="1:21" ht="34.5" customHeight="1" thickBot="1">
      <c r="A20" s="33" t="s">
        <v>114</v>
      </c>
      <c r="B20" s="51" t="s">
        <v>160</v>
      </c>
      <c r="C20" s="197">
        <v>0</v>
      </c>
      <c r="D20" s="142">
        <v>0</v>
      </c>
      <c r="E20" s="144">
        <v>0</v>
      </c>
      <c r="F20" s="197">
        <v>0</v>
      </c>
      <c r="G20" s="142">
        <v>0</v>
      </c>
      <c r="H20" s="144">
        <v>0</v>
      </c>
      <c r="I20" s="38">
        <v>0</v>
      </c>
      <c r="J20" s="38">
        <v>0</v>
      </c>
      <c r="K20" s="52">
        <v>0</v>
      </c>
      <c r="L20" s="38">
        <v>0</v>
      </c>
      <c r="M20" s="38">
        <v>0</v>
      </c>
      <c r="N20" s="52">
        <v>0</v>
      </c>
      <c r="O20" s="38">
        <v>0</v>
      </c>
      <c r="P20" s="38">
        <v>0</v>
      </c>
      <c r="Q20" s="52">
        <v>0</v>
      </c>
    </row>
    <row r="21" spans="1:21" ht="25.5" customHeight="1" thickBot="1">
      <c r="A21" s="33" t="s">
        <v>115</v>
      </c>
      <c r="B21" s="51" t="s">
        <v>161</v>
      </c>
      <c r="C21" s="197">
        <v>0</v>
      </c>
      <c r="D21" s="142">
        <v>0</v>
      </c>
      <c r="E21" s="144">
        <v>0</v>
      </c>
      <c r="F21" s="197">
        <v>0</v>
      </c>
      <c r="G21" s="142">
        <v>0</v>
      </c>
      <c r="H21" s="144">
        <v>0</v>
      </c>
      <c r="I21" s="38">
        <v>0</v>
      </c>
      <c r="J21" s="38">
        <v>0</v>
      </c>
      <c r="K21" s="52">
        <v>0</v>
      </c>
      <c r="L21" s="38">
        <v>0</v>
      </c>
      <c r="M21" s="38">
        <v>0</v>
      </c>
      <c r="N21" s="52">
        <v>0</v>
      </c>
      <c r="O21" s="38">
        <v>0</v>
      </c>
      <c r="P21" s="38">
        <v>0</v>
      </c>
      <c r="Q21" s="52">
        <v>0</v>
      </c>
    </row>
    <row r="22" spans="1:21" ht="49.15" customHeight="1" thickBot="1">
      <c r="A22" s="33" t="s">
        <v>172</v>
      </c>
      <c r="B22" s="51" t="s">
        <v>173</v>
      </c>
      <c r="C22" s="197">
        <v>0</v>
      </c>
      <c r="D22" s="142">
        <v>0</v>
      </c>
      <c r="E22" s="144">
        <v>0</v>
      </c>
      <c r="F22" s="197">
        <v>0</v>
      </c>
      <c r="G22" s="142">
        <v>0</v>
      </c>
      <c r="H22" s="144">
        <v>0</v>
      </c>
      <c r="I22" s="38">
        <v>0</v>
      </c>
      <c r="J22" s="38">
        <v>0</v>
      </c>
      <c r="K22" s="52">
        <v>0</v>
      </c>
      <c r="L22" s="38">
        <v>0</v>
      </c>
      <c r="M22" s="38">
        <v>0</v>
      </c>
      <c r="N22" s="52">
        <v>0</v>
      </c>
      <c r="O22" s="38">
        <v>0</v>
      </c>
      <c r="P22" s="38">
        <v>0</v>
      </c>
      <c r="Q22" s="52">
        <v>0</v>
      </c>
    </row>
    <row r="23" spans="1:21" ht="16.5" thickBot="1">
      <c r="A23" s="33" t="s">
        <v>174</v>
      </c>
      <c r="B23" s="51" t="s">
        <v>165</v>
      </c>
      <c r="C23" s="197">
        <v>0</v>
      </c>
      <c r="D23" s="142">
        <v>0</v>
      </c>
      <c r="E23" s="145">
        <v>0</v>
      </c>
      <c r="F23" s="197">
        <v>0</v>
      </c>
      <c r="G23" s="142">
        <v>0</v>
      </c>
      <c r="H23" s="144">
        <v>0</v>
      </c>
      <c r="I23" s="38">
        <v>0</v>
      </c>
      <c r="J23" s="38">
        <v>0</v>
      </c>
      <c r="K23" s="52">
        <v>0</v>
      </c>
      <c r="L23" s="38">
        <v>0</v>
      </c>
      <c r="M23" s="38">
        <v>0</v>
      </c>
      <c r="N23" s="52">
        <v>0</v>
      </c>
      <c r="O23" s="38">
        <v>0</v>
      </c>
      <c r="P23" s="38">
        <v>0</v>
      </c>
      <c r="Q23" s="52">
        <v>0</v>
      </c>
    </row>
    <row r="24" spans="1:21" s="50" customFormat="1" ht="32.25" thickBot="1">
      <c r="A24" s="46">
        <v>3</v>
      </c>
      <c r="B24" s="47" t="s">
        <v>175</v>
      </c>
      <c r="C24" s="198">
        <v>33</v>
      </c>
      <c r="D24" s="143">
        <v>29</v>
      </c>
      <c r="E24" s="145">
        <f t="shared" si="0"/>
        <v>-0.12121212121212122</v>
      </c>
      <c r="F24" s="198">
        <v>0</v>
      </c>
      <c r="G24" s="143">
        <v>0</v>
      </c>
      <c r="H24" s="145">
        <v>0</v>
      </c>
      <c r="I24" s="48">
        <v>0</v>
      </c>
      <c r="J24" s="48">
        <v>7</v>
      </c>
      <c r="K24" s="49">
        <v>0</v>
      </c>
      <c r="L24" s="48">
        <v>0</v>
      </c>
      <c r="M24" s="48">
        <v>0</v>
      </c>
      <c r="N24" s="49">
        <v>0</v>
      </c>
      <c r="O24" s="48">
        <v>0</v>
      </c>
      <c r="P24" s="48">
        <v>0</v>
      </c>
      <c r="Q24" s="49">
        <v>0</v>
      </c>
      <c r="U24"/>
    </row>
    <row r="25" spans="1:21" s="175" customFormat="1" ht="30.75" thickBot="1">
      <c r="A25" s="237" t="s">
        <v>98</v>
      </c>
      <c r="B25" s="238" t="s">
        <v>176</v>
      </c>
      <c r="C25" s="239">
        <v>33</v>
      </c>
      <c r="D25" s="239">
        <v>29</v>
      </c>
      <c r="E25" s="240">
        <f t="shared" si="0"/>
        <v>-0.12121212121212122</v>
      </c>
      <c r="F25" s="239">
        <v>0</v>
      </c>
      <c r="G25" s="239">
        <v>0</v>
      </c>
      <c r="H25" s="240">
        <v>0</v>
      </c>
      <c r="I25" s="239">
        <v>0</v>
      </c>
      <c r="J25" s="239">
        <v>7</v>
      </c>
      <c r="K25" s="240">
        <v>0</v>
      </c>
      <c r="L25" s="239">
        <v>0</v>
      </c>
      <c r="M25" s="239">
        <v>0</v>
      </c>
      <c r="N25" s="240">
        <v>0</v>
      </c>
      <c r="O25" s="239">
        <v>0</v>
      </c>
      <c r="P25" s="239">
        <v>0</v>
      </c>
      <c r="Q25" s="240">
        <v>0</v>
      </c>
    </row>
    <row r="26" spans="1:21" ht="60.75" thickBot="1">
      <c r="A26" s="33" t="s">
        <v>99</v>
      </c>
      <c r="B26" s="51" t="s">
        <v>177</v>
      </c>
      <c r="C26" s="197">
        <v>0</v>
      </c>
      <c r="D26" s="142">
        <v>0</v>
      </c>
      <c r="E26" s="144" t="e">
        <f t="shared" si="0"/>
        <v>#DIV/0!</v>
      </c>
      <c r="F26" s="197">
        <v>0</v>
      </c>
      <c r="G26" s="142">
        <v>0</v>
      </c>
      <c r="H26" s="144">
        <v>0</v>
      </c>
      <c r="I26" s="38">
        <v>0</v>
      </c>
      <c r="J26" s="38">
        <v>0</v>
      </c>
      <c r="K26" s="52">
        <v>0</v>
      </c>
      <c r="L26" s="38">
        <v>0</v>
      </c>
      <c r="M26" s="38">
        <v>0</v>
      </c>
      <c r="N26" s="52">
        <v>0</v>
      </c>
      <c r="O26" s="38">
        <v>0</v>
      </c>
      <c r="P26" s="38">
        <v>0</v>
      </c>
      <c r="Q26" s="52">
        <v>0</v>
      </c>
    </row>
    <row r="27" spans="1:21" ht="45.75" thickBot="1">
      <c r="A27" s="33" t="s">
        <v>117</v>
      </c>
      <c r="B27" s="51" t="s">
        <v>178</v>
      </c>
      <c r="C27" s="197">
        <v>0</v>
      </c>
      <c r="D27" s="142">
        <v>0</v>
      </c>
      <c r="E27" s="144">
        <v>0</v>
      </c>
      <c r="F27" s="197">
        <v>0</v>
      </c>
      <c r="G27" s="142">
        <v>0</v>
      </c>
      <c r="H27" s="144">
        <v>0</v>
      </c>
      <c r="I27" s="38">
        <v>0</v>
      </c>
      <c r="J27" s="38">
        <v>0</v>
      </c>
      <c r="K27" s="52">
        <v>0</v>
      </c>
      <c r="L27" s="38">
        <v>0</v>
      </c>
      <c r="M27" s="38">
        <v>0</v>
      </c>
      <c r="N27" s="52">
        <v>0</v>
      </c>
      <c r="O27" s="38">
        <v>0</v>
      </c>
      <c r="P27" s="38">
        <v>0</v>
      </c>
      <c r="Q27" s="52">
        <v>0</v>
      </c>
    </row>
    <row r="28" spans="1:21" ht="15.75" thickBot="1">
      <c r="A28" s="33" t="s">
        <v>118</v>
      </c>
      <c r="B28" s="51" t="s">
        <v>165</v>
      </c>
      <c r="C28" s="197">
        <v>0</v>
      </c>
      <c r="D28" s="142">
        <v>0</v>
      </c>
      <c r="E28" s="144">
        <v>0</v>
      </c>
      <c r="F28" s="197">
        <v>0</v>
      </c>
      <c r="G28" s="142">
        <v>0</v>
      </c>
      <c r="H28" s="144">
        <v>0</v>
      </c>
      <c r="I28" s="38">
        <v>0</v>
      </c>
      <c r="J28" s="38">
        <v>0</v>
      </c>
      <c r="K28" s="52">
        <v>0</v>
      </c>
      <c r="L28" s="38">
        <v>0</v>
      </c>
      <c r="M28" s="38">
        <v>0</v>
      </c>
      <c r="N28" s="52">
        <v>0</v>
      </c>
      <c r="O28" s="38">
        <v>0</v>
      </c>
      <c r="P28" s="38">
        <v>0</v>
      </c>
      <c r="Q28" s="52">
        <v>0</v>
      </c>
    </row>
  </sheetData>
  <mergeCells count="26"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N5:N6"/>
    <mergeCell ref="O5:O6"/>
    <mergeCell ref="Q5:Q6"/>
    <mergeCell ref="M5:M6"/>
    <mergeCell ref="P5:P6"/>
  </mergeCells>
  <pageMargins left="0.7" right="0.7" top="0.75" bottom="0.75" header="0.3" footer="0.3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"/>
  <sheetViews>
    <sheetView view="pageBreakPreview" topLeftCell="D1" zoomScaleNormal="100" zoomScaleSheetLayoutView="100" workbookViewId="0">
      <selection activeCell="G5" sqref="G5"/>
    </sheetView>
  </sheetViews>
  <sheetFormatPr defaultRowHeight="15"/>
  <cols>
    <col min="1" max="1" width="6.85546875" customWidth="1"/>
    <col min="2" max="2" width="22.7109375" customWidth="1"/>
    <col min="3" max="3" width="15.28515625" customWidth="1"/>
    <col min="4" max="4" width="27.140625" customWidth="1"/>
    <col min="5" max="5" width="19.85546875" customWidth="1"/>
    <col min="6" max="6" width="19" customWidth="1"/>
    <col min="7" max="7" width="39.42578125" customWidth="1"/>
    <col min="8" max="8" width="16.28515625" customWidth="1"/>
    <col min="9" max="9" width="16.140625" customWidth="1"/>
    <col min="10" max="10" width="15.7109375" customWidth="1"/>
    <col min="11" max="11" width="18.42578125" customWidth="1"/>
  </cols>
  <sheetData>
    <row r="1" spans="1:11" ht="15.75">
      <c r="A1" s="383" t="s">
        <v>367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5.75" thickBot="1"/>
    <row r="3" spans="1:11" ht="150.75" thickBot="1">
      <c r="A3" s="39" t="s">
        <v>85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31" t="s">
        <v>191</v>
      </c>
      <c r="I3" s="31" t="s">
        <v>192</v>
      </c>
      <c r="J3" s="31" t="s">
        <v>193</v>
      </c>
      <c r="K3" s="31" t="s">
        <v>194</v>
      </c>
    </row>
    <row r="4" spans="1:11" ht="15.75" thickBot="1">
      <c r="A4" s="32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</row>
    <row r="5" spans="1:11" ht="60.75" thickBot="1">
      <c r="A5" s="32">
        <v>1</v>
      </c>
      <c r="B5" s="38" t="s">
        <v>142</v>
      </c>
      <c r="C5" s="38" t="s">
        <v>195</v>
      </c>
      <c r="D5" s="51" t="s">
        <v>196</v>
      </c>
      <c r="E5" s="38" t="s">
        <v>264</v>
      </c>
      <c r="F5" s="38" t="s">
        <v>197</v>
      </c>
      <c r="G5" s="51" t="s">
        <v>200</v>
      </c>
      <c r="H5" s="332">
        <v>0</v>
      </c>
      <c r="I5" s="332">
        <v>0</v>
      </c>
      <c r="J5" s="332">
        <v>0</v>
      </c>
      <c r="K5" s="332">
        <v>0</v>
      </c>
    </row>
    <row r="6" spans="1:11" ht="60.75" thickBot="1">
      <c r="A6" s="32">
        <v>2</v>
      </c>
      <c r="B6" s="38" t="s">
        <v>142</v>
      </c>
      <c r="C6" s="38" t="s">
        <v>195</v>
      </c>
      <c r="D6" s="51" t="s">
        <v>198</v>
      </c>
      <c r="E6" s="38" t="s">
        <v>265</v>
      </c>
      <c r="F6" s="38" t="s">
        <v>197</v>
      </c>
      <c r="G6" s="51" t="s">
        <v>200</v>
      </c>
      <c r="H6" s="333"/>
      <c r="I6" s="333"/>
      <c r="J6" s="333"/>
      <c r="K6" s="333"/>
    </row>
    <row r="7" spans="1:11" ht="83.45" customHeight="1" thickBot="1">
      <c r="A7" s="32">
        <v>3</v>
      </c>
      <c r="B7" s="38" t="s">
        <v>142</v>
      </c>
      <c r="C7" s="38" t="s">
        <v>201</v>
      </c>
      <c r="D7" s="51" t="s">
        <v>198</v>
      </c>
      <c r="E7" s="38" t="s">
        <v>266</v>
      </c>
      <c r="F7" s="38" t="s">
        <v>199</v>
      </c>
      <c r="G7" s="51" t="s">
        <v>202</v>
      </c>
      <c r="H7" s="221">
        <v>28</v>
      </c>
      <c r="I7" s="221">
        <v>15</v>
      </c>
      <c r="J7" s="142">
        <v>0</v>
      </c>
      <c r="K7" s="142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"/>
  <sheetViews>
    <sheetView view="pageBreakPreview" zoomScaleNormal="85" zoomScaleSheetLayoutView="100" workbookViewId="0">
      <selection sqref="A1:H1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347" t="s">
        <v>184</v>
      </c>
      <c r="B1" s="347"/>
      <c r="C1" s="347"/>
      <c r="D1" s="347"/>
      <c r="E1" s="347"/>
      <c r="F1" s="347"/>
      <c r="G1" s="347"/>
      <c r="H1" s="347"/>
      <c r="I1" s="55"/>
      <c r="J1" s="55"/>
      <c r="K1" s="55"/>
      <c r="L1" s="55"/>
      <c r="M1" s="55"/>
      <c r="N1" s="55"/>
      <c r="O1" s="55"/>
      <c r="P1" s="55"/>
      <c r="Q1" s="55"/>
    </row>
    <row r="2" spans="1:17" ht="26.25" customHeight="1" thickBot="1">
      <c r="A2" s="53"/>
    </row>
    <row r="3" spans="1:17" ht="15" customHeight="1">
      <c r="A3" s="390" t="s">
        <v>85</v>
      </c>
      <c r="B3" s="392" t="s">
        <v>104</v>
      </c>
      <c r="C3" s="393"/>
      <c r="D3" s="393"/>
      <c r="E3" s="394"/>
      <c r="F3" s="398" t="s">
        <v>179</v>
      </c>
      <c r="G3" s="399"/>
      <c r="H3" s="400"/>
    </row>
    <row r="4" spans="1:17" ht="15.75" thickBot="1">
      <c r="A4" s="391"/>
      <c r="B4" s="395"/>
      <c r="C4" s="396"/>
      <c r="D4" s="396"/>
      <c r="E4" s="397"/>
      <c r="F4" s="401"/>
      <c r="G4" s="402"/>
      <c r="H4" s="403"/>
    </row>
    <row r="5" spans="1:17" ht="60.75" customHeight="1" thickBot="1">
      <c r="A5" s="54">
        <v>1</v>
      </c>
      <c r="B5" s="384" t="s">
        <v>180</v>
      </c>
      <c r="C5" s="385"/>
      <c r="D5" s="385"/>
      <c r="E5" s="386"/>
      <c r="F5" s="387" t="s">
        <v>260</v>
      </c>
      <c r="G5" s="388"/>
      <c r="H5" s="389"/>
    </row>
    <row r="6" spans="1:17" ht="36" customHeight="1" thickBot="1">
      <c r="A6" s="54">
        <v>2</v>
      </c>
      <c r="B6" s="384" t="s">
        <v>181</v>
      </c>
      <c r="C6" s="385"/>
      <c r="D6" s="385"/>
      <c r="E6" s="386"/>
      <c r="F6" s="387" t="s">
        <v>93</v>
      </c>
      <c r="G6" s="388"/>
      <c r="H6" s="389"/>
    </row>
    <row r="7" spans="1:17" ht="49.5" customHeight="1" thickBot="1">
      <c r="A7" s="54">
        <v>3</v>
      </c>
      <c r="B7" s="384" t="s">
        <v>182</v>
      </c>
      <c r="C7" s="385"/>
      <c r="D7" s="385"/>
      <c r="E7" s="386"/>
      <c r="F7" s="387" t="s">
        <v>183</v>
      </c>
      <c r="G7" s="388"/>
      <c r="H7" s="389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100" zoomScaleSheetLayoutView="100" workbookViewId="0">
      <selection activeCell="D7" sqref="D7"/>
    </sheetView>
  </sheetViews>
  <sheetFormatPr defaultRowHeight="15"/>
  <cols>
    <col min="1" max="1" width="5.5703125" customWidth="1"/>
    <col min="2" max="2" width="51.140625" customWidth="1"/>
    <col min="3" max="3" width="21" customWidth="1"/>
    <col min="4" max="4" width="34.7109375" style="56" customWidth="1"/>
  </cols>
  <sheetData>
    <row r="1" spans="1:4" ht="30" customHeight="1">
      <c r="A1" s="347" t="s">
        <v>368</v>
      </c>
      <c r="B1" s="347"/>
      <c r="C1" s="347"/>
      <c r="D1" s="347"/>
    </row>
    <row r="2" spans="1:4" ht="15.75" thickBot="1"/>
    <row r="3" spans="1:4" ht="30" customHeight="1" thickBot="1">
      <c r="A3" s="39" t="s">
        <v>85</v>
      </c>
      <c r="B3" s="31" t="s">
        <v>203</v>
      </c>
      <c r="C3" s="31" t="s">
        <v>204</v>
      </c>
      <c r="D3" s="31"/>
    </row>
    <row r="4" spans="1:4" ht="30.75" thickBot="1">
      <c r="A4" s="322">
        <v>1</v>
      </c>
      <c r="B4" s="31" t="s">
        <v>205</v>
      </c>
      <c r="C4" s="332" t="s">
        <v>206</v>
      </c>
      <c r="D4" s="31" t="s">
        <v>93</v>
      </c>
    </row>
    <row r="5" spans="1:4" ht="30.75" thickBot="1">
      <c r="A5" s="404"/>
      <c r="B5" s="31" t="s">
        <v>207</v>
      </c>
      <c r="C5" s="340"/>
      <c r="D5" s="31" t="s">
        <v>266</v>
      </c>
    </row>
    <row r="6" spans="1:4" ht="30.75" thickBot="1">
      <c r="A6" s="323"/>
      <c r="B6" s="31" t="s">
        <v>208</v>
      </c>
      <c r="C6" s="333"/>
      <c r="D6" s="31" t="s">
        <v>93</v>
      </c>
    </row>
    <row r="7" spans="1:4" ht="45.75" thickBot="1">
      <c r="A7" s="57">
        <v>2</v>
      </c>
      <c r="B7" s="31" t="s">
        <v>209</v>
      </c>
      <c r="C7" s="31" t="s">
        <v>210</v>
      </c>
      <c r="D7" s="31" t="s">
        <v>93</v>
      </c>
    </row>
    <row r="8" spans="1:4" ht="45.75" thickBot="1">
      <c r="A8" s="57" t="s">
        <v>95</v>
      </c>
      <c r="B8" s="31" t="s">
        <v>211</v>
      </c>
      <c r="C8" s="31" t="s">
        <v>210</v>
      </c>
      <c r="D8" s="220">
        <v>14</v>
      </c>
    </row>
    <row r="9" spans="1:4" ht="45.75" thickBot="1">
      <c r="A9" s="57" t="s">
        <v>96</v>
      </c>
      <c r="B9" s="31" t="s">
        <v>212</v>
      </c>
      <c r="C9" s="31" t="s">
        <v>210</v>
      </c>
      <c r="D9" s="31" t="s">
        <v>93</v>
      </c>
    </row>
    <row r="10" spans="1:4" ht="60.75" thickBot="1">
      <c r="A10" s="57">
        <v>3</v>
      </c>
      <c r="B10" s="31" t="s">
        <v>213</v>
      </c>
      <c r="C10" s="31" t="s">
        <v>214</v>
      </c>
      <c r="D10" s="31" t="s">
        <v>93</v>
      </c>
    </row>
    <row r="11" spans="1:4" ht="45.75" thickBot="1">
      <c r="A11" s="57">
        <v>4</v>
      </c>
      <c r="B11" s="31" t="s">
        <v>215</v>
      </c>
      <c r="C11" s="31" t="s">
        <v>214</v>
      </c>
      <c r="D11" s="31" t="s">
        <v>93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BreakPreview" zoomScaleNormal="85" zoomScaleSheetLayoutView="100" workbookViewId="0">
      <selection activeCell="D3" sqref="D3:D5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347" t="s">
        <v>369</v>
      </c>
      <c r="B1" s="347"/>
      <c r="C1" s="347"/>
      <c r="D1" s="347"/>
    </row>
    <row r="2" spans="1:4" ht="15.75" thickBot="1"/>
    <row r="3" spans="1:4" ht="62.25" customHeight="1" thickBot="1">
      <c r="A3" s="332" t="s">
        <v>85</v>
      </c>
      <c r="B3" s="332" t="s">
        <v>139</v>
      </c>
      <c r="C3" s="332" t="s">
        <v>216</v>
      </c>
      <c r="D3" s="332" t="s">
        <v>217</v>
      </c>
    </row>
    <row r="4" spans="1:4" ht="15" hidden="1" customHeight="1">
      <c r="A4" s="340"/>
      <c r="B4" s="340"/>
      <c r="C4" s="340"/>
      <c r="D4" s="340"/>
    </row>
    <row r="5" spans="1:4" ht="15" hidden="1" customHeight="1">
      <c r="A5" s="340"/>
      <c r="B5" s="340"/>
      <c r="C5" s="340"/>
      <c r="D5" s="340"/>
    </row>
    <row r="6" spans="1:4" ht="15.75" thickBot="1">
      <c r="A6" s="39">
        <v>1</v>
      </c>
      <c r="B6" s="45">
        <v>2</v>
      </c>
      <c r="C6" s="39">
        <v>3</v>
      </c>
      <c r="D6" s="39">
        <v>4</v>
      </c>
    </row>
    <row r="7" spans="1:4" ht="37.5" customHeight="1" thickBot="1">
      <c r="A7" s="32">
        <v>1</v>
      </c>
      <c r="B7" s="38" t="s">
        <v>142</v>
      </c>
      <c r="C7" s="38" t="s">
        <v>218</v>
      </c>
      <c r="D7" s="38" t="s">
        <v>218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BreakPreview" zoomScaleNormal="85" zoomScaleSheetLayoutView="100" workbookViewId="0">
      <selection activeCell="C10" sqref="C10"/>
    </sheetView>
  </sheetViews>
  <sheetFormatPr defaultRowHeight="15"/>
  <cols>
    <col min="1" max="1" width="6.42578125" customWidth="1"/>
    <col min="2" max="2" width="27.28515625" customWidth="1"/>
    <col min="3" max="3" width="78.42578125" customWidth="1"/>
    <col min="4" max="4" width="31.140625" customWidth="1"/>
  </cols>
  <sheetData>
    <row r="1" spans="1:4" ht="315.75" customHeight="1">
      <c r="A1" s="405" t="s">
        <v>261</v>
      </c>
      <c r="B1" s="405"/>
      <c r="C1" s="405"/>
      <c r="D1" s="55"/>
    </row>
    <row r="2" spans="1:4" ht="58.9" customHeight="1">
      <c r="A2" s="405"/>
      <c r="B2" s="405"/>
      <c r="C2" s="405"/>
      <c r="D2" s="55"/>
    </row>
    <row r="3" spans="1:4" ht="6.6" customHeight="1" thickBot="1"/>
    <row r="4" spans="1:4" ht="47.45" customHeight="1" thickBot="1">
      <c r="A4" s="332" t="s">
        <v>85</v>
      </c>
      <c r="B4" s="332" t="s">
        <v>139</v>
      </c>
      <c r="C4" s="332" t="s">
        <v>140</v>
      </c>
    </row>
    <row r="5" spans="1:4" ht="15" hidden="1" customHeight="1">
      <c r="A5" s="340"/>
      <c r="B5" s="340"/>
      <c r="C5" s="340"/>
    </row>
    <row r="6" spans="1:4" ht="15" hidden="1" customHeight="1">
      <c r="A6" s="340"/>
      <c r="B6" s="340"/>
      <c r="C6" s="340"/>
    </row>
    <row r="7" spans="1:4" ht="15.75" thickBot="1">
      <c r="A7" s="39">
        <v>1</v>
      </c>
      <c r="B7" s="45">
        <v>2</v>
      </c>
      <c r="C7" s="39">
        <v>3</v>
      </c>
    </row>
    <row r="8" spans="1:4" ht="46.9" customHeight="1" thickBot="1">
      <c r="A8" s="32">
        <v>1</v>
      </c>
      <c r="B8" s="38" t="s">
        <v>142</v>
      </c>
      <c r="C8" s="38" t="s">
        <v>381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view="pageBreakPreview" topLeftCell="A25" zoomScaleNormal="100" zoomScaleSheetLayoutView="100" workbookViewId="0">
      <selection activeCell="C17" sqref="C17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64.5" customHeight="1">
      <c r="A1" s="243" t="s">
        <v>257</v>
      </c>
      <c r="B1" s="243"/>
      <c r="C1" s="243"/>
      <c r="D1" s="243"/>
      <c r="E1" s="243"/>
      <c r="F1" s="3"/>
      <c r="G1" s="3"/>
    </row>
    <row r="3" spans="1:7" ht="49.5" customHeight="1">
      <c r="A3" s="4" t="s">
        <v>5</v>
      </c>
      <c r="B3" s="4" t="s">
        <v>6</v>
      </c>
      <c r="C3" s="5" t="s">
        <v>341</v>
      </c>
      <c r="D3" s="5" t="s">
        <v>366</v>
      </c>
      <c r="E3" s="4" t="s">
        <v>7</v>
      </c>
    </row>
    <row r="4" spans="1:7" ht="34.5" customHeight="1">
      <c r="A4" s="6" t="s">
        <v>8</v>
      </c>
      <c r="B4" s="6" t="s">
        <v>9</v>
      </c>
      <c r="C4" s="5"/>
      <c r="D4" s="5"/>
      <c r="E4" s="7"/>
    </row>
    <row r="5" spans="1:7" ht="15.75">
      <c r="A5" s="8"/>
      <c r="B5" s="7" t="s">
        <v>10</v>
      </c>
      <c r="C5" s="7">
        <v>702</v>
      </c>
      <c r="D5" s="7">
        <v>710</v>
      </c>
      <c r="E5" s="9">
        <f>(D5-C5)/MAX(C5:D5)</f>
        <v>1.1267605633802818E-2</v>
      </c>
    </row>
    <row r="6" spans="1:7" ht="15.75">
      <c r="A6" s="8"/>
      <c r="B6" s="7" t="s">
        <v>11</v>
      </c>
      <c r="C6" s="148"/>
      <c r="D6" s="148"/>
      <c r="E6" s="9"/>
    </row>
    <row r="7" spans="1:7" ht="15.75">
      <c r="A7" s="7" t="s">
        <v>12</v>
      </c>
      <c r="B7" s="7" t="s">
        <v>13</v>
      </c>
      <c r="C7" s="148"/>
      <c r="D7" s="148"/>
      <c r="E7" s="9"/>
    </row>
    <row r="8" spans="1:7" ht="15.75">
      <c r="A8" s="7"/>
      <c r="B8" s="7" t="s">
        <v>14</v>
      </c>
      <c r="C8" s="7">
        <v>6</v>
      </c>
      <c r="D8" s="7">
        <v>6</v>
      </c>
      <c r="E8" s="9">
        <f t="shared" ref="E8:E39" si="0">(D8-C8)/MAX(C8:D8)</f>
        <v>0</v>
      </c>
      <c r="G8" s="10"/>
    </row>
    <row r="9" spans="1:7" ht="15.75">
      <c r="A9" s="7"/>
      <c r="B9" s="7" t="s">
        <v>15</v>
      </c>
      <c r="C9" s="7">
        <v>309</v>
      </c>
      <c r="D9" s="7">
        <v>310</v>
      </c>
      <c r="E9" s="9">
        <f t="shared" si="0"/>
        <v>3.2258064516129032E-3</v>
      </c>
      <c r="G9" s="10"/>
    </row>
    <row r="10" spans="1:7" ht="15.75">
      <c r="A10" s="7"/>
      <c r="B10" s="7" t="s">
        <v>16</v>
      </c>
      <c r="C10" s="7">
        <f>C5-C8-C9</f>
        <v>387</v>
      </c>
      <c r="D10" s="7">
        <v>394</v>
      </c>
      <c r="E10" s="9">
        <f t="shared" si="0"/>
        <v>1.7766497461928935E-2</v>
      </c>
      <c r="G10" s="10"/>
    </row>
    <row r="11" spans="1:7" ht="15.75">
      <c r="A11" s="7" t="s">
        <v>17</v>
      </c>
      <c r="B11" s="7" t="s">
        <v>18</v>
      </c>
      <c r="C11" s="148"/>
      <c r="D11" s="148"/>
      <c r="E11" s="9"/>
    </row>
    <row r="12" spans="1:7" ht="15.75">
      <c r="A12" s="7"/>
      <c r="B12" s="7" t="s">
        <v>19</v>
      </c>
      <c r="C12" s="7">
        <v>10</v>
      </c>
      <c r="D12" s="7">
        <v>11</v>
      </c>
      <c r="E12" s="9">
        <f t="shared" si="0"/>
        <v>9.0909090909090912E-2</v>
      </c>
    </row>
    <row r="13" spans="1:7" ht="15.75">
      <c r="A13" s="7"/>
      <c r="B13" s="7" t="s">
        <v>20</v>
      </c>
      <c r="C13" s="7">
        <v>118</v>
      </c>
      <c r="D13" s="7">
        <v>119</v>
      </c>
      <c r="E13" s="9">
        <f t="shared" si="0"/>
        <v>8.4033613445378148E-3</v>
      </c>
    </row>
    <row r="14" spans="1:7" ht="15.75">
      <c r="A14" s="7"/>
      <c r="B14" s="7" t="s">
        <v>21</v>
      </c>
      <c r="C14" s="7">
        <v>574</v>
      </c>
      <c r="D14" s="7">
        <v>580</v>
      </c>
      <c r="E14" s="9">
        <f t="shared" si="0"/>
        <v>1.0344827586206896E-2</v>
      </c>
    </row>
    <row r="15" spans="1:7" ht="15.75">
      <c r="A15" s="7" t="s">
        <v>22</v>
      </c>
      <c r="B15" s="7" t="s">
        <v>23</v>
      </c>
      <c r="C15" s="148"/>
      <c r="D15" s="148"/>
      <c r="E15" s="9"/>
    </row>
    <row r="16" spans="1:7" ht="15.75">
      <c r="A16" s="7"/>
      <c r="B16" s="7" t="s">
        <v>24</v>
      </c>
      <c r="C16" s="7">
        <v>182</v>
      </c>
      <c r="D16" s="7">
        <v>182</v>
      </c>
      <c r="E16" s="9">
        <f t="shared" si="0"/>
        <v>0</v>
      </c>
    </row>
    <row r="17" spans="1:5" ht="15.75">
      <c r="A17" s="7"/>
      <c r="B17" s="7" t="s">
        <v>25</v>
      </c>
      <c r="C17" s="7">
        <f>C5-C16</f>
        <v>520</v>
      </c>
      <c r="D17" s="7">
        <v>528</v>
      </c>
      <c r="E17" s="9">
        <f t="shared" si="0"/>
        <v>1.5151515151515152E-2</v>
      </c>
    </row>
    <row r="18" spans="1:5" ht="15.75">
      <c r="A18" s="7"/>
      <c r="B18" s="7"/>
      <c r="C18" s="7"/>
      <c r="D18" s="7"/>
      <c r="E18" s="9"/>
    </row>
    <row r="19" spans="1:5" ht="105.75" customHeight="1">
      <c r="A19" s="244" t="s">
        <v>258</v>
      </c>
      <c r="B19" s="244"/>
      <c r="C19" s="244"/>
      <c r="D19" s="244"/>
      <c r="E19" s="244"/>
    </row>
    <row r="20" spans="1:5" ht="59.25" customHeight="1">
      <c r="A20" s="4" t="s">
        <v>5</v>
      </c>
      <c r="B20" s="4" t="s">
        <v>6</v>
      </c>
      <c r="C20" s="5" t="s">
        <v>341</v>
      </c>
      <c r="D20" s="5" t="s">
        <v>366</v>
      </c>
      <c r="E20" s="4" t="s">
        <v>7</v>
      </c>
    </row>
    <row r="21" spans="1:5" ht="15.75">
      <c r="A21" s="7" t="s">
        <v>26</v>
      </c>
      <c r="B21" s="7" t="s">
        <v>27</v>
      </c>
      <c r="C21" s="7"/>
      <c r="D21" s="7"/>
      <c r="E21" s="9"/>
    </row>
    <row r="22" spans="1:5" ht="15.75">
      <c r="A22" s="7"/>
      <c r="B22" s="7" t="s">
        <v>10</v>
      </c>
      <c r="C22" s="7">
        <v>2614</v>
      </c>
      <c r="D22" s="7">
        <v>2701</v>
      </c>
      <c r="E22" s="9">
        <f t="shared" si="0"/>
        <v>3.2210292484265088E-2</v>
      </c>
    </row>
    <row r="23" spans="1:5" ht="15.75">
      <c r="A23" s="7"/>
      <c r="B23" s="7" t="s">
        <v>11</v>
      </c>
      <c r="C23" s="148"/>
      <c r="D23" s="148"/>
      <c r="E23" s="9"/>
    </row>
    <row r="24" spans="1:5" s="12" customFormat="1" ht="29.25" customHeight="1">
      <c r="A24" s="6" t="s">
        <v>28</v>
      </c>
      <c r="B24" s="11" t="s">
        <v>29</v>
      </c>
      <c r="C24" s="11">
        <f>C22-C33</f>
        <v>2075</v>
      </c>
      <c r="D24" s="11">
        <v>2118</v>
      </c>
      <c r="E24" s="9">
        <f t="shared" si="0"/>
        <v>2.0302171860245515E-2</v>
      </c>
    </row>
    <row r="25" spans="1:5" s="12" customFormat="1" ht="16.5" customHeight="1">
      <c r="A25" s="11"/>
      <c r="B25" s="7" t="s">
        <v>11</v>
      </c>
      <c r="C25" s="11"/>
      <c r="D25" s="11"/>
      <c r="E25" s="9"/>
    </row>
    <row r="26" spans="1:5" ht="15.75">
      <c r="A26" s="7" t="s">
        <v>30</v>
      </c>
      <c r="B26" s="7" t="s">
        <v>24</v>
      </c>
      <c r="C26" s="7">
        <v>182</v>
      </c>
      <c r="D26" s="7">
        <v>307</v>
      </c>
      <c r="E26" s="9">
        <f t="shared" si="0"/>
        <v>0.40716612377850164</v>
      </c>
    </row>
    <row r="27" spans="1:5" ht="15.75">
      <c r="A27" s="7"/>
      <c r="B27" s="7" t="s">
        <v>25</v>
      </c>
      <c r="C27" s="7">
        <f>C24-C26</f>
        <v>1893</v>
      </c>
      <c r="D27" s="7">
        <v>1811</v>
      </c>
      <c r="E27" s="9">
        <f t="shared" si="0"/>
        <v>-4.3317485472794508E-2</v>
      </c>
    </row>
    <row r="28" spans="1:5" ht="21" customHeight="1">
      <c r="A28" s="13" t="s">
        <v>31</v>
      </c>
      <c r="B28" s="13" t="s">
        <v>32</v>
      </c>
      <c r="C28" s="148"/>
      <c r="D28" s="148"/>
      <c r="E28" s="9"/>
    </row>
    <row r="29" spans="1:5" ht="15" customHeight="1">
      <c r="A29" s="13"/>
      <c r="B29" s="7" t="s">
        <v>10</v>
      </c>
      <c r="C29" s="7">
        <f>C30+C31</f>
        <v>357</v>
      </c>
      <c r="D29" s="7">
        <v>349</v>
      </c>
      <c r="E29" s="9">
        <f t="shared" si="0"/>
        <v>-2.2408963585434174E-2</v>
      </c>
    </row>
    <row r="30" spans="1:5" ht="15.75">
      <c r="A30" s="7"/>
      <c r="B30" s="8" t="s">
        <v>33</v>
      </c>
      <c r="C30" s="7">
        <v>305</v>
      </c>
      <c r="D30" s="7">
        <v>349</v>
      </c>
      <c r="E30" s="9">
        <f t="shared" si="0"/>
        <v>0.12607449856733524</v>
      </c>
    </row>
    <row r="31" spans="1:5" ht="15.75">
      <c r="A31" s="7"/>
      <c r="B31" s="7" t="s">
        <v>34</v>
      </c>
      <c r="C31" s="7">
        <v>52</v>
      </c>
      <c r="D31" s="7">
        <v>0</v>
      </c>
      <c r="E31" s="9">
        <f t="shared" si="0"/>
        <v>-1</v>
      </c>
    </row>
    <row r="32" spans="1:5" ht="31.5">
      <c r="A32" s="13" t="s">
        <v>35</v>
      </c>
      <c r="B32" s="11" t="s">
        <v>36</v>
      </c>
      <c r="C32" s="7">
        <v>43</v>
      </c>
      <c r="D32" s="7">
        <v>43</v>
      </c>
      <c r="E32" s="9">
        <f t="shared" si="0"/>
        <v>0</v>
      </c>
    </row>
    <row r="33" spans="1:5" ht="31.5">
      <c r="A33" s="13" t="s">
        <v>37</v>
      </c>
      <c r="B33" s="11" t="s">
        <v>38</v>
      </c>
      <c r="C33" s="7">
        <v>539</v>
      </c>
      <c r="D33" s="7">
        <v>583</v>
      </c>
      <c r="E33" s="9">
        <f t="shared" si="0"/>
        <v>7.5471698113207544E-2</v>
      </c>
    </row>
    <row r="34" spans="1:5" ht="15.75">
      <c r="A34" s="7"/>
      <c r="B34" s="7" t="s">
        <v>11</v>
      </c>
      <c r="C34" s="148"/>
      <c r="D34" s="148"/>
      <c r="E34" s="9"/>
    </row>
    <row r="35" spans="1:5" ht="15.75">
      <c r="A35" s="7" t="s">
        <v>39</v>
      </c>
      <c r="B35" s="7" t="s">
        <v>24</v>
      </c>
      <c r="C35" s="7">
        <v>0</v>
      </c>
      <c r="D35" s="7">
        <v>0</v>
      </c>
      <c r="E35" s="9">
        <v>0</v>
      </c>
    </row>
    <row r="36" spans="1:5" ht="15.75">
      <c r="A36" s="7"/>
      <c r="B36" s="7" t="s">
        <v>25</v>
      </c>
      <c r="C36" s="7">
        <v>539</v>
      </c>
      <c r="D36" s="7">
        <v>583</v>
      </c>
      <c r="E36" s="9">
        <f t="shared" si="0"/>
        <v>7.5471698113207544E-2</v>
      </c>
    </row>
    <row r="37" spans="1:5" ht="15.75">
      <c r="A37" s="13" t="s">
        <v>40</v>
      </c>
      <c r="B37" s="13" t="s">
        <v>32</v>
      </c>
      <c r="C37" s="149"/>
      <c r="D37" s="149"/>
      <c r="E37" s="9"/>
    </row>
    <row r="38" spans="1:5" ht="15.75">
      <c r="A38" s="13"/>
      <c r="B38" s="7" t="s">
        <v>10</v>
      </c>
      <c r="C38" s="149"/>
      <c r="D38" s="149"/>
      <c r="E38" s="9"/>
    </row>
    <row r="39" spans="1:5" ht="15.75">
      <c r="A39" s="7"/>
      <c r="B39" s="8" t="s">
        <v>33</v>
      </c>
      <c r="C39" s="7">
        <v>45</v>
      </c>
      <c r="D39" s="7">
        <v>88</v>
      </c>
      <c r="E39" s="9">
        <f t="shared" si="0"/>
        <v>0.48863636363636365</v>
      </c>
    </row>
    <row r="40" spans="1:5" ht="15.75">
      <c r="A40" s="7"/>
      <c r="B40" s="7" t="s">
        <v>34</v>
      </c>
      <c r="C40" s="7">
        <v>0</v>
      </c>
      <c r="D40" s="7">
        <v>0</v>
      </c>
      <c r="E40" s="216">
        <v>0</v>
      </c>
    </row>
    <row r="41" spans="1:5" ht="15.75">
      <c r="A41" s="6" t="s">
        <v>41</v>
      </c>
      <c r="B41" s="14" t="s">
        <v>42</v>
      </c>
      <c r="C41" s="7">
        <v>0</v>
      </c>
      <c r="D41" s="7">
        <v>0</v>
      </c>
      <c r="E41" s="9">
        <v>0</v>
      </c>
    </row>
    <row r="42" spans="1:5" ht="15.75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"/>
  <sheetViews>
    <sheetView view="pageBreakPreview" zoomScaleSheetLayoutView="100" workbookViewId="0">
      <selection activeCell="A2" sqref="A2:C2"/>
    </sheetView>
  </sheetViews>
  <sheetFormatPr defaultColWidth="9.140625"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60"/>
      <c r="B1" s="60"/>
      <c r="C1" s="60"/>
    </row>
    <row r="2" spans="1:17" s="59" customFormat="1" ht="60" customHeight="1">
      <c r="A2" s="406" t="s">
        <v>219</v>
      </c>
      <c r="B2" s="406"/>
      <c r="C2" s="406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407"/>
      <c r="B3" s="407"/>
      <c r="C3" s="60"/>
    </row>
    <row r="4" spans="1:17" ht="8.25" customHeight="1" thickBot="1">
      <c r="A4" s="61"/>
      <c r="B4" s="60"/>
      <c r="C4" s="60"/>
    </row>
    <row r="5" spans="1:17" ht="33" customHeight="1" thickBot="1">
      <c r="A5" s="62" t="s">
        <v>5</v>
      </c>
      <c r="B5" s="63" t="s">
        <v>221</v>
      </c>
      <c r="C5" s="64" t="s">
        <v>220</v>
      </c>
    </row>
    <row r="6" spans="1:17" ht="43.5" customHeight="1">
      <c r="A6" s="65">
        <v>1</v>
      </c>
      <c r="B6" s="66" t="s">
        <v>222</v>
      </c>
      <c r="C6" s="201" t="s">
        <v>339</v>
      </c>
    </row>
    <row r="7" spans="1:17" ht="45" customHeight="1">
      <c r="A7" s="67">
        <v>2</v>
      </c>
      <c r="B7" s="68" t="s">
        <v>223</v>
      </c>
      <c r="C7" s="201" t="s">
        <v>339</v>
      </c>
    </row>
    <row r="8" spans="1:17" ht="40.5" customHeight="1" thickBot="1">
      <c r="A8" s="69">
        <v>3</v>
      </c>
      <c r="B8" s="70" t="s">
        <v>262</v>
      </c>
      <c r="C8" s="201" t="s">
        <v>339</v>
      </c>
    </row>
    <row r="9" spans="1:17">
      <c r="A9" s="60"/>
      <c r="B9" s="60"/>
      <c r="C9" s="60"/>
    </row>
    <row r="10" spans="1:17">
      <c r="A10" s="60"/>
      <c r="B10" s="60"/>
      <c r="C10" s="6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SheetLayoutView="100" workbookViewId="0">
      <selection activeCell="A5" sqref="A5:B5"/>
    </sheetView>
  </sheetViews>
  <sheetFormatPr defaultColWidth="9.140625"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60"/>
      <c r="B1" s="60"/>
    </row>
    <row r="2" spans="1:17" s="59" customFormat="1" ht="60" customHeight="1">
      <c r="A2" s="406" t="s">
        <v>224</v>
      </c>
      <c r="B2" s="406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60"/>
      <c r="B3" s="60"/>
    </row>
    <row r="4" spans="1:17" ht="36" customHeight="1">
      <c r="A4" s="408" t="s">
        <v>226</v>
      </c>
      <c r="B4" s="407"/>
    </row>
    <row r="5" spans="1:17" ht="39.75" customHeight="1">
      <c r="A5" s="409" t="s">
        <v>225</v>
      </c>
      <c r="B5" s="410"/>
    </row>
    <row r="6" spans="1:17">
      <c r="A6" s="74"/>
      <c r="B6" s="60"/>
    </row>
    <row r="7" spans="1:17">
      <c r="A7" s="71"/>
    </row>
    <row r="8" spans="1:17" ht="35.25" customHeight="1">
      <c r="A8" s="411"/>
      <c r="B8" s="411"/>
    </row>
    <row r="9" spans="1:17" ht="18.75">
      <c r="A9" s="72"/>
      <c r="B9" s="7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21"/>
  <sheetViews>
    <sheetView view="pageBreakPreview" zoomScale="96" zoomScaleNormal="115" zoomScaleSheetLayoutView="96" workbookViewId="0">
      <selection activeCell="P5" sqref="P5"/>
    </sheetView>
  </sheetViews>
  <sheetFormatPr defaultColWidth="9.140625" defaultRowHeight="12.75"/>
  <cols>
    <col min="1" max="1" width="4.140625" style="164" customWidth="1"/>
    <col min="2" max="2" width="10.5703125" style="164" customWidth="1"/>
    <col min="3" max="3" width="11" style="164" customWidth="1"/>
    <col min="4" max="4" width="10.7109375" style="164" customWidth="1"/>
    <col min="5" max="5" width="5.28515625" style="75" customWidth="1"/>
    <col min="6" max="6" width="6.140625" style="75" customWidth="1"/>
    <col min="7" max="7" width="6.7109375" style="75" customWidth="1"/>
    <col min="8" max="8" width="6.28515625" style="75" customWidth="1"/>
    <col min="9" max="9" width="5.28515625" style="75" customWidth="1"/>
    <col min="10" max="10" width="6.7109375" style="75" customWidth="1"/>
    <col min="11" max="11" width="6.28515625" style="75" customWidth="1"/>
    <col min="12" max="12" width="6" style="75" customWidth="1"/>
    <col min="13" max="13" width="6.42578125" style="75" customWidth="1"/>
    <col min="14" max="14" width="6" style="75" customWidth="1"/>
    <col min="15" max="15" width="5.7109375" style="75" customWidth="1"/>
    <col min="16" max="16" width="6.140625" style="75" customWidth="1"/>
    <col min="17" max="17" width="5.42578125" style="75" customWidth="1"/>
    <col min="18" max="18" width="7.140625" style="75" customWidth="1"/>
    <col min="19" max="19" width="6.85546875" style="75" customWidth="1"/>
    <col min="20" max="20" width="6.42578125" style="75" customWidth="1"/>
    <col min="21" max="21" width="5.7109375" style="75" customWidth="1"/>
    <col min="22" max="22" width="5.42578125" style="75" customWidth="1"/>
    <col min="23" max="23" width="4.7109375" style="75" customWidth="1"/>
    <col min="24" max="24" width="6.28515625" style="75" customWidth="1"/>
    <col min="25" max="25" width="5.5703125" style="75" customWidth="1"/>
    <col min="26" max="26" width="5.28515625" style="75" customWidth="1"/>
    <col min="27" max="27" width="7.7109375" style="75" customWidth="1"/>
    <col min="28" max="28" width="6.28515625" style="75" customWidth="1"/>
    <col min="29" max="29" width="6.140625" style="75" customWidth="1"/>
    <col min="30" max="30" width="31.7109375" style="75" customWidth="1"/>
    <col min="31" max="31" width="7.7109375" style="75" customWidth="1"/>
    <col min="32" max="32" width="9.140625" style="75"/>
    <col min="33" max="33" width="13.5703125" style="75" customWidth="1"/>
    <col min="34" max="34" width="11.7109375" style="75" customWidth="1"/>
    <col min="35" max="35" width="14.7109375" style="75" customWidth="1"/>
    <col min="36" max="37" width="9.140625" style="75"/>
    <col min="38" max="38" width="10.28515625" style="75" bestFit="1" customWidth="1"/>
    <col min="39" max="39" width="11.5703125" style="75" customWidth="1"/>
    <col min="40" max="40" width="20.28515625" style="75" customWidth="1"/>
    <col min="41" max="16384" width="9.140625" style="75"/>
  </cols>
  <sheetData>
    <row r="1" spans="1:35">
      <c r="A1" s="162"/>
      <c r="B1" s="162"/>
      <c r="C1" s="162"/>
      <c r="D1" s="162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35" ht="15.75">
      <c r="A2" s="413" t="s">
        <v>256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</row>
    <row r="3" spans="1:35">
      <c r="A3" s="161"/>
      <c r="B3" s="161"/>
      <c r="C3" s="161"/>
      <c r="D3" s="161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5" ht="51.6" customHeight="1">
      <c r="A4" s="412" t="s">
        <v>85</v>
      </c>
      <c r="B4" s="412" t="s">
        <v>227</v>
      </c>
      <c r="C4" s="414" t="s">
        <v>228</v>
      </c>
      <c r="D4" s="412" t="s">
        <v>229</v>
      </c>
      <c r="E4" s="412" t="s">
        <v>230</v>
      </c>
      <c r="F4" s="412"/>
      <c r="G4" s="412"/>
      <c r="H4" s="412"/>
      <c r="I4" s="412"/>
      <c r="J4" s="412" t="s">
        <v>231</v>
      </c>
      <c r="K4" s="412"/>
      <c r="L4" s="412"/>
      <c r="M4" s="412"/>
      <c r="N4" s="412"/>
      <c r="O4" s="412"/>
      <c r="P4" s="412" t="s">
        <v>232</v>
      </c>
      <c r="Q4" s="412"/>
      <c r="R4" s="412"/>
      <c r="S4" s="412"/>
      <c r="T4" s="412"/>
      <c r="U4" s="412"/>
      <c r="V4" s="412"/>
      <c r="W4" s="412" t="s">
        <v>233</v>
      </c>
      <c r="X4" s="412"/>
      <c r="Y4" s="412"/>
      <c r="Z4" s="412"/>
      <c r="AA4" s="412" t="s">
        <v>234</v>
      </c>
      <c r="AB4" s="412"/>
      <c r="AC4" s="412"/>
      <c r="AD4" s="412" t="s">
        <v>235</v>
      </c>
      <c r="AE4" s="412"/>
    </row>
    <row r="5" spans="1:35" ht="263.45" customHeight="1">
      <c r="A5" s="412"/>
      <c r="B5" s="412"/>
      <c r="C5" s="415"/>
      <c r="D5" s="412"/>
      <c r="E5" s="78" t="s">
        <v>236</v>
      </c>
      <c r="F5" s="78" t="s">
        <v>237</v>
      </c>
      <c r="G5" s="78" t="s">
        <v>238</v>
      </c>
      <c r="H5" s="78" t="s">
        <v>239</v>
      </c>
      <c r="I5" s="78" t="s">
        <v>156</v>
      </c>
      <c r="J5" s="78" t="s">
        <v>240</v>
      </c>
      <c r="K5" s="78" t="s">
        <v>241</v>
      </c>
      <c r="L5" s="78" t="s">
        <v>242</v>
      </c>
      <c r="M5" s="78" t="s">
        <v>243</v>
      </c>
      <c r="N5" s="78" t="s">
        <v>244</v>
      </c>
      <c r="O5" s="78" t="s">
        <v>156</v>
      </c>
      <c r="P5" s="78" t="s">
        <v>245</v>
      </c>
      <c r="Q5" s="78" t="s">
        <v>246</v>
      </c>
      <c r="R5" s="78" t="s">
        <v>241</v>
      </c>
      <c r="S5" s="78" t="s">
        <v>242</v>
      </c>
      <c r="T5" s="78" t="s">
        <v>243</v>
      </c>
      <c r="U5" s="78" t="s">
        <v>244</v>
      </c>
      <c r="V5" s="78" t="s">
        <v>156</v>
      </c>
      <c r="W5" s="78" t="s">
        <v>247</v>
      </c>
      <c r="X5" s="78" t="s">
        <v>248</v>
      </c>
      <c r="Y5" s="78" t="s">
        <v>249</v>
      </c>
      <c r="Z5" s="78" t="s">
        <v>156</v>
      </c>
      <c r="AA5" s="78" t="s">
        <v>250</v>
      </c>
      <c r="AB5" s="78" t="s">
        <v>251</v>
      </c>
      <c r="AC5" s="78" t="s">
        <v>252</v>
      </c>
      <c r="AD5" s="78" t="s">
        <v>253</v>
      </c>
      <c r="AE5" s="78" t="s">
        <v>254</v>
      </c>
    </row>
    <row r="6" spans="1:35">
      <c r="A6" s="153">
        <v>1</v>
      </c>
      <c r="B6" s="153">
        <v>2</v>
      </c>
      <c r="C6" s="153">
        <v>3</v>
      </c>
      <c r="D6" s="153">
        <v>4</v>
      </c>
      <c r="E6" s="153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153">
        <v>11</v>
      </c>
      <c r="L6" s="153">
        <v>12</v>
      </c>
      <c r="M6" s="153">
        <v>13</v>
      </c>
      <c r="N6" s="153">
        <v>14</v>
      </c>
      <c r="O6" s="153">
        <v>15</v>
      </c>
      <c r="P6" s="153">
        <v>16</v>
      </c>
      <c r="Q6" s="153">
        <v>17</v>
      </c>
      <c r="R6" s="153">
        <v>18</v>
      </c>
      <c r="S6" s="153">
        <v>19</v>
      </c>
      <c r="T6" s="153">
        <v>20</v>
      </c>
      <c r="U6" s="153">
        <v>21</v>
      </c>
      <c r="V6" s="153">
        <v>22</v>
      </c>
      <c r="W6" s="153">
        <v>23</v>
      </c>
      <c r="X6" s="153">
        <v>24</v>
      </c>
      <c r="Y6" s="153">
        <v>25</v>
      </c>
      <c r="Z6" s="153">
        <v>26</v>
      </c>
      <c r="AA6" s="153">
        <v>27</v>
      </c>
      <c r="AB6" s="153">
        <v>28</v>
      </c>
      <c r="AC6" s="153">
        <v>29</v>
      </c>
      <c r="AD6" s="153">
        <v>30</v>
      </c>
      <c r="AE6" s="153">
        <v>31</v>
      </c>
    </row>
    <row r="7" spans="1:35" ht="38.25">
      <c r="A7" s="147">
        <v>1</v>
      </c>
      <c r="B7" s="147">
        <v>1</v>
      </c>
      <c r="C7" s="158">
        <v>43846</v>
      </c>
      <c r="D7" s="167" t="s">
        <v>342</v>
      </c>
      <c r="E7" s="79"/>
      <c r="F7" s="147" t="s">
        <v>255</v>
      </c>
      <c r="G7" s="79"/>
      <c r="H7" s="79"/>
      <c r="I7" s="79"/>
      <c r="J7" s="157"/>
      <c r="K7" s="147" t="s">
        <v>255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 t="s">
        <v>255</v>
      </c>
      <c r="AB7" s="79"/>
      <c r="AC7" s="79"/>
      <c r="AD7" s="190" t="s">
        <v>340</v>
      </c>
      <c r="AE7" s="157"/>
      <c r="AH7" s="146"/>
      <c r="AI7" s="146"/>
    </row>
    <row r="8" spans="1:35" ht="38.25">
      <c r="A8" s="147">
        <v>2</v>
      </c>
      <c r="B8" s="147">
        <v>2</v>
      </c>
      <c r="C8" s="158">
        <v>43914</v>
      </c>
      <c r="D8" s="202">
        <v>0.34375</v>
      </c>
      <c r="E8" s="79"/>
      <c r="F8" s="147" t="s">
        <v>255</v>
      </c>
      <c r="G8" s="191"/>
      <c r="H8" s="191"/>
      <c r="I8" s="191"/>
      <c r="J8" s="157"/>
      <c r="K8" s="147" t="s">
        <v>255</v>
      </c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79"/>
      <c r="X8" s="191"/>
      <c r="Y8" s="191"/>
      <c r="Z8" s="191"/>
      <c r="AA8" s="79" t="s">
        <v>255</v>
      </c>
      <c r="AB8" s="191"/>
      <c r="AC8" s="191"/>
      <c r="AD8" s="190" t="s">
        <v>340</v>
      </c>
      <c r="AE8" s="157"/>
      <c r="AH8" s="146"/>
      <c r="AI8" s="146"/>
    </row>
    <row r="9" spans="1:35" ht="38.25">
      <c r="A9" s="147">
        <v>3</v>
      </c>
      <c r="B9" s="147">
        <v>3</v>
      </c>
      <c r="C9" s="158">
        <v>43914</v>
      </c>
      <c r="D9" s="202">
        <v>0.34722222222222227</v>
      </c>
      <c r="E9" s="79"/>
      <c r="F9" s="147" t="s">
        <v>255</v>
      </c>
      <c r="G9" s="191"/>
      <c r="H9" s="191"/>
      <c r="I9" s="191"/>
      <c r="J9" s="157"/>
      <c r="K9" s="147" t="s">
        <v>255</v>
      </c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79"/>
      <c r="X9" s="191"/>
      <c r="Y9" s="191"/>
      <c r="Z9" s="191"/>
      <c r="AA9" s="79" t="s">
        <v>255</v>
      </c>
      <c r="AB9" s="191"/>
      <c r="AC9" s="191"/>
      <c r="AD9" s="190" t="s">
        <v>340</v>
      </c>
      <c r="AE9" s="157"/>
      <c r="AH9" s="146"/>
      <c r="AI9" s="146"/>
    </row>
    <row r="10" spans="1:35" ht="38.25">
      <c r="A10" s="147">
        <v>4</v>
      </c>
      <c r="B10" s="147">
        <v>4</v>
      </c>
      <c r="C10" s="158">
        <v>43927</v>
      </c>
      <c r="D10" s="202">
        <v>0.43402777777777773</v>
      </c>
      <c r="E10" s="79"/>
      <c r="F10" s="147" t="s">
        <v>255</v>
      </c>
      <c r="G10" s="191"/>
      <c r="H10" s="191"/>
      <c r="I10" s="191"/>
      <c r="J10" s="157"/>
      <c r="K10" s="147" t="s">
        <v>255</v>
      </c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79"/>
      <c r="X10" s="191"/>
      <c r="Y10" s="191"/>
      <c r="Z10" s="191"/>
      <c r="AA10" s="79" t="s">
        <v>255</v>
      </c>
      <c r="AB10" s="191"/>
      <c r="AC10" s="191"/>
      <c r="AD10" s="190" t="s">
        <v>340</v>
      </c>
      <c r="AE10" s="157"/>
      <c r="AH10" s="146"/>
      <c r="AI10" s="146"/>
    </row>
    <row r="11" spans="1:35" ht="38.25">
      <c r="A11" s="147">
        <v>5</v>
      </c>
      <c r="B11" s="147">
        <v>5</v>
      </c>
      <c r="C11" s="158">
        <v>43964</v>
      </c>
      <c r="D11" s="202">
        <v>0.34722222222222227</v>
      </c>
      <c r="E11" s="79"/>
      <c r="F11" s="147" t="s">
        <v>255</v>
      </c>
      <c r="G11" s="191"/>
      <c r="H11" s="191"/>
      <c r="I11" s="191"/>
      <c r="J11" s="157"/>
      <c r="K11" s="147" t="s">
        <v>255</v>
      </c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79"/>
      <c r="X11" s="191"/>
      <c r="Y11" s="191"/>
      <c r="Z11" s="191"/>
      <c r="AA11" s="79" t="s">
        <v>255</v>
      </c>
      <c r="AB11" s="191"/>
      <c r="AC11" s="191"/>
      <c r="AD11" s="190" t="s">
        <v>340</v>
      </c>
      <c r="AE11" s="157"/>
      <c r="AH11" s="146"/>
      <c r="AI11" s="146"/>
    </row>
    <row r="12" spans="1:35" ht="38.25">
      <c r="A12" s="147">
        <v>6</v>
      </c>
      <c r="B12" s="147">
        <v>6</v>
      </c>
      <c r="C12" s="158">
        <v>43964</v>
      </c>
      <c r="D12" s="202">
        <v>0.36805555555555558</v>
      </c>
      <c r="E12" s="79"/>
      <c r="F12" s="147" t="s">
        <v>255</v>
      </c>
      <c r="G12" s="191"/>
      <c r="H12" s="191"/>
      <c r="I12" s="191"/>
      <c r="J12" s="157"/>
      <c r="K12" s="147" t="s">
        <v>255</v>
      </c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79"/>
      <c r="X12" s="191"/>
      <c r="Y12" s="191"/>
      <c r="Z12" s="191"/>
      <c r="AA12" s="79" t="s">
        <v>255</v>
      </c>
      <c r="AB12" s="191"/>
      <c r="AC12" s="191"/>
      <c r="AD12" s="190" t="s">
        <v>340</v>
      </c>
      <c r="AE12" s="157"/>
      <c r="AH12" s="146"/>
      <c r="AI12" s="146"/>
    </row>
    <row r="13" spans="1:35" ht="38.25">
      <c r="A13" s="147">
        <v>7</v>
      </c>
      <c r="B13" s="147">
        <v>7</v>
      </c>
      <c r="C13" s="158">
        <v>44040</v>
      </c>
      <c r="D13" s="167" t="s">
        <v>343</v>
      </c>
      <c r="E13" s="79"/>
      <c r="F13" s="147" t="s">
        <v>255</v>
      </c>
      <c r="G13" s="191"/>
      <c r="H13" s="191"/>
      <c r="I13" s="191"/>
      <c r="J13" s="157"/>
      <c r="K13" s="147" t="s">
        <v>255</v>
      </c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79"/>
      <c r="X13" s="191"/>
      <c r="Y13" s="191"/>
      <c r="Z13" s="191"/>
      <c r="AA13" s="79" t="s">
        <v>255</v>
      </c>
      <c r="AB13" s="191"/>
      <c r="AC13" s="191"/>
      <c r="AD13" s="190" t="s">
        <v>340</v>
      </c>
      <c r="AE13" s="157"/>
      <c r="AH13" s="146"/>
      <c r="AI13" s="146"/>
    </row>
    <row r="14" spans="1:35" ht="31.15" customHeight="1">
      <c r="A14" s="147">
        <v>8</v>
      </c>
      <c r="B14" s="147">
        <v>8</v>
      </c>
      <c r="C14" s="158">
        <v>44057</v>
      </c>
      <c r="D14" s="202">
        <v>0.50694444444444442</v>
      </c>
      <c r="E14" s="79"/>
      <c r="F14" s="147" t="s">
        <v>255</v>
      </c>
      <c r="G14" s="191"/>
      <c r="H14" s="191"/>
      <c r="I14" s="191"/>
      <c r="J14" s="157"/>
      <c r="K14" s="147" t="s">
        <v>255</v>
      </c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79"/>
      <c r="X14" s="191"/>
      <c r="Y14" s="191"/>
      <c r="Z14" s="191"/>
      <c r="AA14" s="79" t="s">
        <v>255</v>
      </c>
      <c r="AB14" s="191"/>
      <c r="AC14" s="191"/>
      <c r="AD14" s="190" t="s">
        <v>340</v>
      </c>
      <c r="AE14" s="157"/>
      <c r="AH14" s="146"/>
      <c r="AI14" s="146"/>
    </row>
    <row r="15" spans="1:35" ht="33.6" customHeight="1">
      <c r="A15" s="147">
        <v>9</v>
      </c>
      <c r="B15" s="147">
        <v>9</v>
      </c>
      <c r="C15" s="158">
        <v>44057</v>
      </c>
      <c r="D15" s="202">
        <v>0.4236111111111111</v>
      </c>
      <c r="E15" s="79"/>
      <c r="F15" s="147" t="s">
        <v>255</v>
      </c>
      <c r="G15" s="191"/>
      <c r="H15" s="191"/>
      <c r="I15" s="191"/>
      <c r="J15" s="157"/>
      <c r="K15" s="147" t="s">
        <v>255</v>
      </c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79"/>
      <c r="X15" s="191"/>
      <c r="Y15" s="191"/>
      <c r="Z15" s="191"/>
      <c r="AA15" s="79" t="s">
        <v>255</v>
      </c>
      <c r="AB15" s="191"/>
      <c r="AC15" s="191"/>
      <c r="AD15" s="190" t="s">
        <v>340</v>
      </c>
      <c r="AE15" s="157"/>
      <c r="AH15" s="146"/>
      <c r="AI15" s="146"/>
    </row>
    <row r="16" spans="1:35" ht="31.15" customHeight="1">
      <c r="A16" s="147">
        <v>10</v>
      </c>
      <c r="B16" s="147">
        <v>10</v>
      </c>
      <c r="C16" s="158">
        <v>44078</v>
      </c>
      <c r="D16" s="167" t="s">
        <v>344</v>
      </c>
      <c r="E16" s="79"/>
      <c r="F16" s="147" t="s">
        <v>255</v>
      </c>
      <c r="G16" s="191"/>
      <c r="H16" s="191"/>
      <c r="I16" s="191"/>
      <c r="J16" s="157"/>
      <c r="K16" s="147" t="s">
        <v>255</v>
      </c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79"/>
      <c r="X16" s="191"/>
      <c r="Y16" s="191"/>
      <c r="Z16" s="191"/>
      <c r="AA16" s="79" t="s">
        <v>255</v>
      </c>
      <c r="AB16" s="191"/>
      <c r="AC16" s="191"/>
      <c r="AD16" s="190" t="s">
        <v>340</v>
      </c>
      <c r="AE16" s="157"/>
      <c r="AH16" s="146"/>
      <c r="AI16" s="146"/>
    </row>
    <row r="17" spans="1:35" ht="30.6" customHeight="1">
      <c r="A17" s="147">
        <v>11</v>
      </c>
      <c r="B17" s="147">
        <v>11</v>
      </c>
      <c r="C17" s="158">
        <v>44078</v>
      </c>
      <c r="D17" s="202">
        <v>0.47569444444444442</v>
      </c>
      <c r="E17" s="79"/>
      <c r="F17" s="147" t="s">
        <v>255</v>
      </c>
      <c r="G17" s="178"/>
      <c r="H17" s="178"/>
      <c r="I17" s="178"/>
      <c r="J17" s="157"/>
      <c r="K17" s="147" t="s">
        <v>255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79"/>
      <c r="X17" s="178"/>
      <c r="Y17" s="178"/>
      <c r="Z17" s="178"/>
      <c r="AA17" s="79" t="s">
        <v>255</v>
      </c>
      <c r="AB17" s="178"/>
      <c r="AC17" s="178"/>
      <c r="AD17" s="190" t="s">
        <v>340</v>
      </c>
      <c r="AE17" s="153"/>
      <c r="AH17" s="146"/>
      <c r="AI17" s="146"/>
    </row>
    <row r="18" spans="1:35" ht="38.25">
      <c r="A18" s="147">
        <v>12</v>
      </c>
      <c r="B18" s="147">
        <v>12</v>
      </c>
      <c r="C18" s="158">
        <v>44126</v>
      </c>
      <c r="D18" s="167" t="s">
        <v>345</v>
      </c>
      <c r="E18" s="79"/>
      <c r="F18" s="147" t="s">
        <v>255</v>
      </c>
      <c r="G18" s="191"/>
      <c r="H18" s="191"/>
      <c r="I18" s="191"/>
      <c r="J18" s="157"/>
      <c r="K18" s="147" t="s">
        <v>255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79"/>
      <c r="X18" s="191"/>
      <c r="Y18" s="191"/>
      <c r="Z18" s="191"/>
      <c r="AA18" s="79" t="s">
        <v>255</v>
      </c>
      <c r="AB18" s="191"/>
      <c r="AC18" s="191"/>
      <c r="AD18" s="190" t="s">
        <v>340</v>
      </c>
      <c r="AE18" s="157"/>
      <c r="AH18" s="146"/>
      <c r="AI18" s="146"/>
    </row>
    <row r="19" spans="1:35" ht="38.25">
      <c r="A19" s="147">
        <v>12</v>
      </c>
      <c r="B19" s="147">
        <v>13</v>
      </c>
      <c r="C19" s="158">
        <v>44126</v>
      </c>
      <c r="D19" s="167" t="s">
        <v>346</v>
      </c>
      <c r="E19" s="79"/>
      <c r="F19" s="147" t="s">
        <v>255</v>
      </c>
      <c r="G19" s="191"/>
      <c r="H19" s="191"/>
      <c r="I19" s="191"/>
      <c r="J19" s="157"/>
      <c r="K19" s="147" t="s">
        <v>255</v>
      </c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79"/>
      <c r="X19" s="191"/>
      <c r="Y19" s="191"/>
      <c r="Z19" s="191"/>
      <c r="AA19" s="79" t="s">
        <v>255</v>
      </c>
      <c r="AB19" s="191"/>
      <c r="AC19" s="191"/>
      <c r="AD19" s="190" t="s">
        <v>340</v>
      </c>
      <c r="AE19" s="157"/>
      <c r="AH19" s="146"/>
      <c r="AI19" s="146"/>
    </row>
    <row r="20" spans="1:35" ht="38.25">
      <c r="A20" s="147">
        <v>14</v>
      </c>
      <c r="B20" s="147">
        <v>14</v>
      </c>
      <c r="C20" s="158">
        <v>44132</v>
      </c>
      <c r="D20" s="167" t="s">
        <v>347</v>
      </c>
      <c r="E20" s="79"/>
      <c r="F20" s="147" t="s">
        <v>255</v>
      </c>
      <c r="G20" s="191"/>
      <c r="H20" s="191"/>
      <c r="I20" s="191"/>
      <c r="J20" s="157"/>
      <c r="K20" s="147" t="s">
        <v>255</v>
      </c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79"/>
      <c r="X20" s="191"/>
      <c r="Y20" s="191"/>
      <c r="Z20" s="191"/>
      <c r="AA20" s="79" t="s">
        <v>255</v>
      </c>
      <c r="AB20" s="191"/>
      <c r="AC20" s="191"/>
      <c r="AD20" s="190" t="s">
        <v>340</v>
      </c>
      <c r="AE20" s="157"/>
      <c r="AH20" s="146"/>
      <c r="AI20" s="146"/>
    </row>
    <row r="21" spans="1:35" ht="15">
      <c r="A21" s="163"/>
      <c r="B21" s="163"/>
      <c r="C21" s="165"/>
      <c r="D21" s="163"/>
      <c r="E21" s="160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60"/>
      <c r="X21" s="159"/>
      <c r="Y21" s="159"/>
      <c r="Z21" s="159"/>
      <c r="AA21" s="160"/>
      <c r="AB21" s="159"/>
      <c r="AC21" s="159"/>
      <c r="AD21" s="160"/>
      <c r="AE21" s="159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53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4"/>
  <sheetViews>
    <sheetView view="pageBreakPreview" topLeftCell="A32" zoomScaleNormal="100" zoomScaleSheetLayoutView="100" workbookViewId="0">
      <selection activeCell="F36" sqref="F36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248" t="s">
        <v>43</v>
      </c>
      <c r="B1" s="248"/>
      <c r="C1" s="248"/>
      <c r="D1" s="248"/>
      <c r="E1" s="248"/>
      <c r="F1" s="248"/>
    </row>
    <row r="2" spans="1:6" ht="57" customHeight="1" thickBot="1">
      <c r="A2" s="248"/>
      <c r="B2" s="248"/>
      <c r="C2" s="248"/>
      <c r="D2" s="248"/>
      <c r="E2" s="248"/>
      <c r="F2" s="248"/>
    </row>
    <row r="3" spans="1:6" ht="18.75" customHeight="1">
      <c r="A3" s="249" t="s">
        <v>44</v>
      </c>
      <c r="B3" s="250"/>
      <c r="C3" s="251"/>
      <c r="D3" s="84" t="s">
        <v>341</v>
      </c>
      <c r="E3" s="84" t="s">
        <v>366</v>
      </c>
      <c r="F3" s="258" t="s">
        <v>7</v>
      </c>
    </row>
    <row r="4" spans="1:6" ht="22.9" customHeight="1">
      <c r="A4" s="252"/>
      <c r="B4" s="253"/>
      <c r="C4" s="254"/>
      <c r="D4" s="85" t="s">
        <v>45</v>
      </c>
      <c r="E4" s="86" t="s">
        <v>45</v>
      </c>
      <c r="F4" s="259"/>
    </row>
    <row r="5" spans="1:6" ht="15.75" customHeight="1" thickBot="1">
      <c r="A5" s="255"/>
      <c r="B5" s="256"/>
      <c r="C5" s="257"/>
      <c r="D5" s="87" t="s">
        <v>46</v>
      </c>
      <c r="E5" s="88" t="s">
        <v>46</v>
      </c>
      <c r="F5" s="260"/>
    </row>
    <row r="6" spans="1:6" ht="15.75" thickBot="1">
      <c r="A6" s="261"/>
      <c r="B6" s="262"/>
      <c r="C6" s="263"/>
      <c r="D6" s="89"/>
      <c r="E6" s="90"/>
      <c r="F6" s="91"/>
    </row>
    <row r="7" spans="1:6" ht="15" hidden="1" customHeight="1">
      <c r="A7" s="264"/>
      <c r="B7" s="92"/>
      <c r="C7" s="93" t="s">
        <v>47</v>
      </c>
      <c r="D7" s="94"/>
      <c r="E7" s="95"/>
      <c r="F7" s="96"/>
    </row>
    <row r="8" spans="1:6" ht="15" hidden="1" customHeight="1">
      <c r="A8" s="265"/>
      <c r="B8" s="97"/>
      <c r="C8" s="98" t="s">
        <v>48</v>
      </c>
      <c r="D8" s="99"/>
      <c r="E8" s="100"/>
      <c r="F8" s="101"/>
    </row>
    <row r="9" spans="1:6" ht="15" hidden="1" customHeight="1">
      <c r="A9" s="266"/>
      <c r="B9" s="97"/>
      <c r="C9" s="98" t="s">
        <v>49</v>
      </c>
      <c r="D9" s="99"/>
      <c r="E9" s="100"/>
      <c r="F9" s="101"/>
    </row>
    <row r="10" spans="1:6" ht="15" hidden="1" customHeight="1">
      <c r="A10" s="265"/>
      <c r="B10" s="97"/>
      <c r="C10" s="98" t="s">
        <v>49</v>
      </c>
      <c r="D10" s="99"/>
      <c r="E10" s="100"/>
      <c r="F10" s="101"/>
    </row>
    <row r="11" spans="1:6" ht="15" hidden="1" customHeight="1">
      <c r="A11" s="266"/>
      <c r="B11" s="97"/>
      <c r="C11" s="98" t="s">
        <v>50</v>
      </c>
      <c r="D11" s="99"/>
      <c r="E11" s="100"/>
      <c r="F11" s="101"/>
    </row>
    <row r="12" spans="1:6" ht="15" hidden="1" customHeight="1">
      <c r="A12" s="265"/>
      <c r="B12" s="97"/>
      <c r="C12" s="98" t="s">
        <v>51</v>
      </c>
      <c r="D12" s="99"/>
      <c r="E12" s="100"/>
      <c r="F12" s="101"/>
    </row>
    <row r="13" spans="1:6" ht="15" hidden="1" customHeight="1">
      <c r="A13" s="267"/>
      <c r="B13" s="97"/>
      <c r="C13" s="102" t="s">
        <v>52</v>
      </c>
      <c r="D13" s="99"/>
      <c r="E13" s="100"/>
      <c r="F13" s="101"/>
    </row>
    <row r="14" spans="1:6" ht="15" hidden="1" customHeight="1">
      <c r="A14" s="268"/>
      <c r="B14" s="97"/>
      <c r="C14" s="102" t="s">
        <v>53</v>
      </c>
      <c r="D14" s="99"/>
      <c r="E14" s="100"/>
      <c r="F14" s="101"/>
    </row>
    <row r="15" spans="1:6" ht="15" hidden="1" customHeight="1">
      <c r="A15" s="269"/>
      <c r="B15" s="97"/>
      <c r="C15" s="102" t="s">
        <v>54</v>
      </c>
      <c r="D15" s="99"/>
      <c r="E15" s="100"/>
      <c r="F15" s="101"/>
    </row>
    <row r="16" spans="1:6" ht="15" hidden="1" customHeight="1">
      <c r="A16" s="267"/>
      <c r="B16" s="97"/>
      <c r="C16" s="102" t="s">
        <v>55</v>
      </c>
      <c r="D16" s="99"/>
      <c r="E16" s="100"/>
      <c r="F16" s="101"/>
    </row>
    <row r="17" spans="1:6" ht="15" hidden="1" customHeight="1">
      <c r="A17" s="269"/>
      <c r="B17" s="97"/>
      <c r="C17" s="102" t="s">
        <v>56</v>
      </c>
      <c r="D17" s="99"/>
      <c r="E17" s="100"/>
      <c r="F17" s="101"/>
    </row>
    <row r="18" spans="1:6" ht="15" hidden="1" customHeight="1">
      <c r="A18" s="267"/>
      <c r="B18" s="97"/>
      <c r="C18" s="102" t="s">
        <v>57</v>
      </c>
      <c r="D18" s="99"/>
      <c r="E18" s="100"/>
      <c r="F18" s="101"/>
    </row>
    <row r="19" spans="1:6" ht="15" hidden="1" customHeight="1">
      <c r="A19" s="268"/>
      <c r="B19" s="97"/>
      <c r="C19" s="102" t="s">
        <v>58</v>
      </c>
      <c r="D19" s="99"/>
      <c r="E19" s="100"/>
      <c r="F19" s="101"/>
    </row>
    <row r="20" spans="1:6" ht="15" hidden="1" customHeight="1">
      <c r="A20" s="269"/>
      <c r="B20" s="97"/>
      <c r="C20" s="102" t="s">
        <v>59</v>
      </c>
      <c r="D20" s="99"/>
      <c r="E20" s="100"/>
      <c r="F20" s="101"/>
    </row>
    <row r="21" spans="1:6" ht="15" hidden="1" customHeight="1">
      <c r="A21" s="267"/>
      <c r="B21" s="97"/>
      <c r="C21" s="102" t="s">
        <v>60</v>
      </c>
      <c r="D21" s="99"/>
      <c r="E21" s="100"/>
      <c r="F21" s="101"/>
    </row>
    <row r="22" spans="1:6" ht="15" hidden="1" customHeight="1">
      <c r="A22" s="269"/>
      <c r="B22" s="97"/>
      <c r="C22" s="102" t="s">
        <v>61</v>
      </c>
      <c r="D22" s="99"/>
      <c r="E22" s="100"/>
      <c r="F22" s="101"/>
    </row>
    <row r="23" spans="1:6" ht="15" hidden="1" customHeight="1">
      <c r="A23" s="103"/>
      <c r="B23" s="97"/>
      <c r="C23" s="102" t="s">
        <v>62</v>
      </c>
      <c r="D23" s="99"/>
      <c r="E23" s="100"/>
      <c r="F23" s="101"/>
    </row>
    <row r="24" spans="1:6" ht="15" hidden="1" customHeight="1" thickBot="1">
      <c r="A24" s="104"/>
      <c r="B24" s="105"/>
      <c r="C24" s="106" t="s">
        <v>63</v>
      </c>
      <c r="D24" s="107"/>
      <c r="E24" s="108"/>
      <c r="F24" s="109"/>
    </row>
    <row r="25" spans="1:6" ht="14.45" hidden="1" customHeight="1">
      <c r="A25" s="245"/>
      <c r="B25" s="110"/>
      <c r="C25" s="111" t="s">
        <v>64</v>
      </c>
      <c r="D25" s="112"/>
      <c r="E25" s="113"/>
      <c r="F25" s="114"/>
    </row>
    <row r="26" spans="1:6" ht="14.45" hidden="1" customHeight="1">
      <c r="A26" s="246"/>
      <c r="B26" s="115"/>
      <c r="C26" s="116" t="s">
        <v>65</v>
      </c>
      <c r="D26" s="117"/>
      <c r="E26" s="118"/>
      <c r="F26" s="119"/>
    </row>
    <row r="27" spans="1:6" ht="14.45" hidden="1" customHeight="1">
      <c r="A27" s="247"/>
      <c r="B27" s="115"/>
      <c r="C27" s="116" t="s">
        <v>66</v>
      </c>
      <c r="D27" s="117"/>
      <c r="E27" s="118"/>
      <c r="F27" s="119"/>
    </row>
    <row r="28" spans="1:6" ht="14.45" hidden="1" customHeight="1">
      <c r="A28" s="273"/>
      <c r="B28" s="115"/>
      <c r="C28" s="116" t="s">
        <v>67</v>
      </c>
      <c r="D28" s="117"/>
      <c r="E28" s="118"/>
      <c r="F28" s="119"/>
    </row>
    <row r="29" spans="1:6" ht="14.45" hidden="1" customHeight="1">
      <c r="A29" s="247"/>
      <c r="B29" s="115"/>
      <c r="C29" s="116" t="s">
        <v>68</v>
      </c>
      <c r="D29" s="117"/>
      <c r="E29" s="118"/>
      <c r="F29" s="119"/>
    </row>
    <row r="30" spans="1:6" ht="14.45" hidden="1" customHeight="1">
      <c r="A30" s="274" t="s">
        <v>69</v>
      </c>
      <c r="B30" s="275"/>
      <c r="C30" s="276"/>
      <c r="D30" s="120"/>
      <c r="E30" s="121"/>
      <c r="F30" s="122"/>
    </row>
    <row r="31" spans="1:6" ht="34.15" hidden="1" customHeight="1">
      <c r="A31" s="277"/>
      <c r="B31" s="278"/>
      <c r="C31" s="279"/>
      <c r="D31" s="120"/>
      <c r="E31" s="121"/>
      <c r="F31" s="122"/>
    </row>
    <row r="32" spans="1:6">
      <c r="A32" s="280"/>
      <c r="B32" s="281"/>
      <c r="C32" s="282"/>
      <c r="D32" s="121">
        <v>0.23899999999999999</v>
      </c>
      <c r="E32" s="121">
        <v>0.23899999999999999</v>
      </c>
      <c r="F32" s="123">
        <f>(E32-D32)/MAX(D32:E32)</f>
        <v>0</v>
      </c>
    </row>
    <row r="33" spans="1:8" ht="14.45" hidden="1" customHeight="1">
      <c r="A33" s="124"/>
      <c r="B33" s="125"/>
      <c r="C33" s="126" t="s">
        <v>70</v>
      </c>
      <c r="D33" s="121"/>
      <c r="E33" s="121"/>
      <c r="F33" s="123" t="e">
        <f t="shared" ref="F33:F44" si="0">(E33-D33)/MAX(D33:E33)</f>
        <v>#DIV/0!</v>
      </c>
    </row>
    <row r="34" spans="1:8">
      <c r="A34" s="283" t="s">
        <v>71</v>
      </c>
      <c r="B34" s="284"/>
      <c r="C34" s="285"/>
      <c r="D34" s="121">
        <v>229.02</v>
      </c>
      <c r="E34" s="121">
        <v>229.02</v>
      </c>
      <c r="F34" s="123">
        <f t="shared" si="0"/>
        <v>0</v>
      </c>
    </row>
    <row r="35" spans="1:8" ht="15.75" thickBot="1">
      <c r="A35" s="286" t="s">
        <v>72</v>
      </c>
      <c r="B35" s="287"/>
      <c r="C35" s="288"/>
      <c r="D35" s="128">
        <f>SUM(D25:D29)+D33</f>
        <v>0</v>
      </c>
      <c r="E35" s="128">
        <f>SUM(E25:E29)+E33</f>
        <v>0</v>
      </c>
      <c r="F35" s="129">
        <v>0</v>
      </c>
    </row>
    <row r="36" spans="1:8">
      <c r="A36" s="289" t="s">
        <v>73</v>
      </c>
      <c r="B36" s="290"/>
      <c r="C36" s="291"/>
      <c r="D36" s="130">
        <f>SUM(D30:D32)+D34</f>
        <v>229.25900000000001</v>
      </c>
      <c r="E36" s="130">
        <f>SUM(E30:E32)+E34</f>
        <v>229.25900000000001</v>
      </c>
      <c r="F36" s="131">
        <f t="shared" si="0"/>
        <v>0</v>
      </c>
    </row>
    <row r="37" spans="1:8" ht="14.45" hidden="1" customHeight="1">
      <c r="A37" s="274" t="s">
        <v>74</v>
      </c>
      <c r="B37" s="275"/>
      <c r="C37" s="276"/>
      <c r="D37" s="121"/>
      <c r="E37" s="121"/>
      <c r="F37" s="123" t="e">
        <f t="shared" si="0"/>
        <v>#DIV/0!</v>
      </c>
    </row>
    <row r="38" spans="1:8" ht="34.15" hidden="1" customHeight="1">
      <c r="A38" s="277"/>
      <c r="B38" s="278"/>
      <c r="C38" s="279"/>
      <c r="D38" s="121"/>
      <c r="E38" s="121"/>
      <c r="F38" s="123" t="e">
        <f t="shared" si="0"/>
        <v>#DIV/0!</v>
      </c>
    </row>
    <row r="39" spans="1:8">
      <c r="A39" s="280"/>
      <c r="B39" s="281"/>
      <c r="C39" s="282"/>
      <c r="D39" s="121">
        <v>5.96</v>
      </c>
      <c r="E39" s="121">
        <v>5.96</v>
      </c>
      <c r="F39" s="123">
        <f t="shared" si="0"/>
        <v>0</v>
      </c>
    </row>
    <row r="40" spans="1:8" ht="15.75" thickBot="1">
      <c r="A40" s="292" t="s">
        <v>263</v>
      </c>
      <c r="B40" s="293"/>
      <c r="C40" s="294"/>
      <c r="D40" s="132">
        <v>91.8</v>
      </c>
      <c r="E40" s="132">
        <v>91.8</v>
      </c>
      <c r="F40" s="133">
        <f t="shared" si="0"/>
        <v>0</v>
      </c>
    </row>
    <row r="41" spans="1:8" ht="15.75" thickBot="1">
      <c r="A41" s="295" t="s">
        <v>75</v>
      </c>
      <c r="B41" s="296"/>
      <c r="C41" s="297"/>
      <c r="D41" s="134">
        <f>SUM(D37:D40)</f>
        <v>97.759999999999991</v>
      </c>
      <c r="E41" s="134">
        <f>SUM(E37:E40)</f>
        <v>97.759999999999991</v>
      </c>
      <c r="F41" s="135">
        <f t="shared" si="0"/>
        <v>0</v>
      </c>
    </row>
    <row r="42" spans="1:8">
      <c r="A42" s="298" t="s">
        <v>76</v>
      </c>
      <c r="B42" s="299"/>
      <c r="C42" s="300"/>
      <c r="D42" s="136">
        <f>D44+D45</f>
        <v>327.01900000000001</v>
      </c>
      <c r="E42" s="136">
        <f>E44+E45</f>
        <v>327.01900000000001</v>
      </c>
      <c r="F42" s="137">
        <f t="shared" si="0"/>
        <v>0</v>
      </c>
    </row>
    <row r="43" spans="1:8">
      <c r="A43" s="301" t="s">
        <v>77</v>
      </c>
      <c r="B43" s="302"/>
      <c r="C43" s="303"/>
      <c r="D43" s="138">
        <f>D35</f>
        <v>0</v>
      </c>
      <c r="E43" s="138">
        <f>E35</f>
        <v>0</v>
      </c>
      <c r="F43" s="139">
        <v>0</v>
      </c>
    </row>
    <row r="44" spans="1:8">
      <c r="A44" s="301" t="s">
        <v>78</v>
      </c>
      <c r="B44" s="302"/>
      <c r="C44" s="303"/>
      <c r="D44" s="138">
        <f>D36</f>
        <v>229.25900000000001</v>
      </c>
      <c r="E44" s="138">
        <f>E36</f>
        <v>229.25900000000001</v>
      </c>
      <c r="F44" s="139">
        <f t="shared" si="0"/>
        <v>0</v>
      </c>
    </row>
    <row r="45" spans="1:8" ht="15.75" thickBot="1">
      <c r="A45" s="270" t="s">
        <v>16</v>
      </c>
      <c r="B45" s="271"/>
      <c r="C45" s="272"/>
      <c r="D45" s="127">
        <f>D41</f>
        <v>97.759999999999991</v>
      </c>
      <c r="E45" s="127">
        <f>E41</f>
        <v>97.759999999999991</v>
      </c>
      <c r="F45" s="129">
        <f t="shared" ref="F45" si="1">(E45-D45)/MAX(D45:E45)</f>
        <v>0</v>
      </c>
    </row>
    <row r="46" spans="1:8">
      <c r="A46" s="140"/>
      <c r="B46" s="140"/>
      <c r="C46" s="140"/>
      <c r="D46" s="140"/>
      <c r="E46" s="140"/>
      <c r="F46" s="140"/>
    </row>
    <row r="47" spans="1:8">
      <c r="A47" s="140"/>
      <c r="B47" s="140"/>
      <c r="C47" s="140"/>
      <c r="D47" s="140"/>
      <c r="E47" s="140"/>
      <c r="F47" s="140"/>
    </row>
    <row r="48" spans="1:8" ht="31.5" customHeight="1">
      <c r="A48" s="248" t="s">
        <v>378</v>
      </c>
      <c r="B48" s="248"/>
      <c r="C48" s="248"/>
      <c r="D48" s="248"/>
      <c r="E48" s="248"/>
      <c r="F48" s="141"/>
      <c r="G48" s="16"/>
      <c r="H48" s="16"/>
    </row>
    <row r="49" spans="1:6" ht="16.5" thickBot="1">
      <c r="A49" s="15"/>
      <c r="B49" s="140"/>
      <c r="C49" s="140"/>
      <c r="D49" s="140"/>
      <c r="E49" s="140"/>
      <c r="F49" s="140"/>
    </row>
    <row r="50" spans="1:6" ht="32.25" customHeight="1" thickBot="1">
      <c r="A50" s="307" t="s">
        <v>79</v>
      </c>
      <c r="B50" s="307"/>
      <c r="C50" s="307" t="s">
        <v>80</v>
      </c>
      <c r="D50" s="307"/>
      <c r="E50" s="308" t="s">
        <v>7</v>
      </c>
      <c r="F50" s="140"/>
    </row>
    <row r="51" spans="1:6" ht="26.25" customHeight="1" thickBot="1">
      <c r="A51" s="307"/>
      <c r="B51" s="307"/>
      <c r="C51" s="54" t="s">
        <v>341</v>
      </c>
      <c r="D51" s="54" t="s">
        <v>366</v>
      </c>
      <c r="E51" s="308"/>
      <c r="F51" s="140"/>
    </row>
    <row r="52" spans="1:6">
      <c r="A52" s="304" t="s">
        <v>81</v>
      </c>
      <c r="B52" s="304"/>
      <c r="C52" s="235">
        <v>1</v>
      </c>
      <c r="D52" s="235">
        <v>1</v>
      </c>
      <c r="E52" s="236">
        <f>(D52-C52)/MAX(C52:D52)</f>
        <v>0</v>
      </c>
      <c r="F52" s="140"/>
    </row>
    <row r="53" spans="1:6">
      <c r="A53" s="305" t="s">
        <v>82</v>
      </c>
      <c r="B53" s="305"/>
      <c r="C53" s="231">
        <v>3</v>
      </c>
      <c r="D53" s="231">
        <v>3</v>
      </c>
      <c r="E53" s="232">
        <f t="shared" ref="E53:E54" si="2">(D53-C53)/MAX(C53:D53)</f>
        <v>0</v>
      </c>
      <c r="F53" s="140"/>
    </row>
    <row r="54" spans="1:6" ht="15.75" thickBot="1">
      <c r="A54" s="306" t="s">
        <v>83</v>
      </c>
      <c r="B54" s="306"/>
      <c r="C54" s="233">
        <v>79</v>
      </c>
      <c r="D54" s="233">
        <v>79</v>
      </c>
      <c r="E54" s="234">
        <f t="shared" si="2"/>
        <v>0</v>
      </c>
      <c r="F54" s="140"/>
    </row>
  </sheetData>
  <mergeCells count="31">
    <mergeCell ref="A52:B52"/>
    <mergeCell ref="A53:B53"/>
    <mergeCell ref="A54:B54"/>
    <mergeCell ref="A48:E48"/>
    <mergeCell ref="A50:B51"/>
    <mergeCell ref="C50:D50"/>
    <mergeCell ref="E50:E51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</mergeCells>
  <pageMargins left="0.7" right="0.7" top="0.75" bottom="0.75" header="0.3" footer="0.3"/>
  <pageSetup paperSize="9" scale="9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7"/>
  <sheetViews>
    <sheetView view="pageBreakPreview" zoomScaleNormal="130" zoomScaleSheetLayoutView="100" workbookViewId="0">
      <selection activeCell="C10" sqref="C10"/>
    </sheetView>
  </sheetViews>
  <sheetFormatPr defaultColWidth="9.140625"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0" ht="67.5" customHeight="1">
      <c r="B2" s="309" t="s">
        <v>84</v>
      </c>
      <c r="C2" s="309"/>
      <c r="D2" s="309"/>
      <c r="E2" s="309"/>
      <c r="F2" s="309"/>
      <c r="G2" s="17"/>
      <c r="H2" s="17"/>
      <c r="I2" s="17"/>
      <c r="J2" s="17"/>
    </row>
    <row r="3" spans="2:10" ht="16.5" thickBot="1"/>
    <row r="4" spans="2:10">
      <c r="B4" s="310" t="s">
        <v>85</v>
      </c>
      <c r="C4" s="313" t="s">
        <v>86</v>
      </c>
      <c r="D4" s="316" t="s">
        <v>87</v>
      </c>
      <c r="E4" s="316"/>
      <c r="F4" s="317"/>
    </row>
    <row r="5" spans="2:10">
      <c r="B5" s="311"/>
      <c r="C5" s="314"/>
      <c r="D5" s="318"/>
      <c r="E5" s="318"/>
      <c r="F5" s="319"/>
    </row>
    <row r="6" spans="2:10" ht="19.5" customHeight="1">
      <c r="B6" s="311"/>
      <c r="C6" s="314"/>
      <c r="D6" s="320">
        <v>2019</v>
      </c>
      <c r="E6" s="320">
        <v>2020</v>
      </c>
      <c r="F6" s="319" t="s">
        <v>88</v>
      </c>
    </row>
    <row r="7" spans="2:10" ht="27.75" customHeight="1" thickBot="1">
      <c r="B7" s="312"/>
      <c r="C7" s="315"/>
      <c r="D7" s="315"/>
      <c r="E7" s="315"/>
      <c r="F7" s="321"/>
    </row>
    <row r="8" spans="2:10">
      <c r="B8" s="18">
        <v>1</v>
      </c>
      <c r="C8" s="19" t="s">
        <v>100</v>
      </c>
      <c r="D8" s="20"/>
      <c r="E8" s="20"/>
      <c r="F8" s="166"/>
    </row>
    <row r="9" spans="2:10">
      <c r="B9" s="21" t="s">
        <v>89</v>
      </c>
      <c r="C9" s="22" t="s">
        <v>102</v>
      </c>
      <c r="D9" s="180">
        <v>61.015495999999999</v>
      </c>
      <c r="E9" s="180">
        <v>61.015495999999999</v>
      </c>
      <c r="F9" s="182">
        <f>E9-D9</f>
        <v>0</v>
      </c>
      <c r="H9" s="179"/>
    </row>
    <row r="10" spans="2:10">
      <c r="B10" s="21" t="s">
        <v>91</v>
      </c>
      <c r="C10" s="22" t="s">
        <v>101</v>
      </c>
      <c r="D10" s="180">
        <v>80.792140000000003</v>
      </c>
      <c r="E10" s="180">
        <v>80.792140000000003</v>
      </c>
      <c r="F10" s="182">
        <f>E10-D10</f>
        <v>0</v>
      </c>
      <c r="H10" s="179"/>
    </row>
    <row r="11" spans="2:10" ht="31.5">
      <c r="B11" s="23">
        <v>2</v>
      </c>
      <c r="C11" s="24" t="s">
        <v>94</v>
      </c>
      <c r="D11" s="180"/>
      <c r="E11" s="180"/>
      <c r="F11" s="182"/>
      <c r="H11" s="179"/>
    </row>
    <row r="12" spans="2:10">
      <c r="B12" s="21" t="s">
        <v>95</v>
      </c>
      <c r="C12" s="22" t="s">
        <v>90</v>
      </c>
      <c r="D12" s="180"/>
      <c r="E12" s="180"/>
      <c r="F12" s="182" t="s">
        <v>93</v>
      </c>
      <c r="H12" s="179"/>
    </row>
    <row r="13" spans="2:10">
      <c r="B13" s="21" t="s">
        <v>96</v>
      </c>
      <c r="C13" s="22" t="s">
        <v>92</v>
      </c>
      <c r="D13" s="180">
        <v>77.845534000000001</v>
      </c>
      <c r="E13" s="180">
        <v>77.845534000000001</v>
      </c>
      <c r="F13" s="182">
        <f>E13-D13</f>
        <v>0</v>
      </c>
      <c r="H13" s="179"/>
    </row>
    <row r="14" spans="2:10" ht="31.5">
      <c r="B14" s="23">
        <v>3</v>
      </c>
      <c r="C14" s="24" t="s">
        <v>97</v>
      </c>
      <c r="D14" s="180"/>
      <c r="E14" s="180"/>
      <c r="F14" s="182"/>
      <c r="H14" s="179"/>
    </row>
    <row r="15" spans="2:10">
      <c r="B15" s="25" t="s">
        <v>98</v>
      </c>
      <c r="C15" s="26" t="s">
        <v>90</v>
      </c>
      <c r="D15" s="180">
        <v>83.298429999999996</v>
      </c>
      <c r="E15" s="180">
        <v>83.298429999999996</v>
      </c>
      <c r="F15" s="182">
        <f>E15-D15</f>
        <v>0</v>
      </c>
      <c r="H15" s="179"/>
    </row>
    <row r="16" spans="2:10" ht="16.5" thickBot="1">
      <c r="B16" s="27" t="s">
        <v>99</v>
      </c>
      <c r="C16" s="28" t="s">
        <v>92</v>
      </c>
      <c r="D16" s="181">
        <v>81.212024</v>
      </c>
      <c r="E16" s="181">
        <v>81.212024</v>
      </c>
      <c r="F16" s="183">
        <f>E16-D16</f>
        <v>0</v>
      </c>
      <c r="H16" s="179"/>
    </row>
    <row r="17" spans="8:8">
      <c r="H17" s="179"/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view="pageBreakPreview" topLeftCell="A4" zoomScaleNormal="100" zoomScaleSheetLayoutView="100" workbookViewId="0">
      <selection activeCell="C20" sqref="C20:C21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330" t="s">
        <v>103</v>
      </c>
      <c r="B1" s="330"/>
      <c r="C1" s="330"/>
      <c r="D1" s="330"/>
      <c r="E1" s="330"/>
    </row>
    <row r="2" spans="1:5" ht="18.75">
      <c r="A2" s="29"/>
      <c r="B2" s="29"/>
      <c r="C2" s="29"/>
      <c r="D2" s="29"/>
      <c r="E2" s="29"/>
    </row>
    <row r="3" spans="1:5" ht="45.75" customHeight="1">
      <c r="A3" s="331" t="s">
        <v>373</v>
      </c>
      <c r="B3" s="331"/>
      <c r="C3" s="331"/>
      <c r="D3" s="331"/>
      <c r="E3" s="331"/>
    </row>
    <row r="4" spans="1:5" ht="15.75" thickBot="1"/>
    <row r="5" spans="1:5" ht="30" customHeight="1" thickBot="1">
      <c r="A5" s="332" t="s">
        <v>85</v>
      </c>
      <c r="B5" s="332" t="s">
        <v>104</v>
      </c>
      <c r="C5" s="334" t="s">
        <v>105</v>
      </c>
      <c r="D5" s="335"/>
      <c r="E5" s="336"/>
    </row>
    <row r="6" spans="1:5" ht="51.6" customHeight="1" thickBot="1">
      <c r="A6" s="333"/>
      <c r="B6" s="333"/>
      <c r="C6" s="176">
        <v>2019</v>
      </c>
      <c r="D6" s="82">
        <v>2020</v>
      </c>
      <c r="E6" s="82" t="s">
        <v>88</v>
      </c>
    </row>
    <row r="7" spans="1:5" ht="21" customHeight="1" thickBot="1">
      <c r="A7" s="81">
        <v>1</v>
      </c>
      <c r="B7" s="83">
        <v>2</v>
      </c>
      <c r="C7" s="83">
        <v>3</v>
      </c>
      <c r="D7" s="83">
        <v>4</v>
      </c>
      <c r="E7" s="83">
        <v>5</v>
      </c>
    </row>
    <row r="8" spans="1:5" ht="30" customHeight="1">
      <c r="A8" s="322">
        <v>1</v>
      </c>
      <c r="B8" s="324" t="s">
        <v>106</v>
      </c>
      <c r="C8" s="326">
        <v>6.8309999999999996E-2</v>
      </c>
      <c r="D8" s="326">
        <v>9.3479999999999994E-2</v>
      </c>
      <c r="E8" s="328">
        <f>D8-C8</f>
        <v>2.5169999999999998E-2</v>
      </c>
    </row>
    <row r="9" spans="1:5" ht="16.149999999999999" customHeight="1" thickBot="1">
      <c r="A9" s="323"/>
      <c r="B9" s="325"/>
      <c r="C9" s="327"/>
      <c r="D9" s="327"/>
      <c r="E9" s="329"/>
    </row>
    <row r="10" spans="1:5" ht="23.45" customHeight="1" thickBot="1">
      <c r="A10" s="80" t="s">
        <v>89</v>
      </c>
      <c r="B10" s="34" t="s">
        <v>107</v>
      </c>
      <c r="C10" s="193">
        <v>0</v>
      </c>
      <c r="D10" s="193">
        <v>0</v>
      </c>
      <c r="E10" s="35">
        <f>D10-C10</f>
        <v>0</v>
      </c>
    </row>
    <row r="11" spans="1:5" ht="22.9" customHeight="1" thickBot="1">
      <c r="A11" s="80" t="s">
        <v>91</v>
      </c>
      <c r="B11" s="34" t="s">
        <v>108</v>
      </c>
      <c r="C11" s="194" t="s">
        <v>93</v>
      </c>
      <c r="D11" s="35" t="s">
        <v>93</v>
      </c>
      <c r="E11" s="35" t="s">
        <v>93</v>
      </c>
    </row>
    <row r="12" spans="1:5" ht="24" customHeight="1" thickBot="1">
      <c r="A12" s="80" t="s">
        <v>109</v>
      </c>
      <c r="B12" s="34" t="s">
        <v>110</v>
      </c>
      <c r="C12" s="193">
        <v>2.2170700000000001</v>
      </c>
      <c r="D12" s="193">
        <v>0</v>
      </c>
      <c r="E12" s="35">
        <f t="shared" ref="E12:E13" si="0">D12-C12</f>
        <v>-2.2170700000000001</v>
      </c>
    </row>
    <row r="13" spans="1:5" ht="23.45" customHeight="1" thickBot="1">
      <c r="A13" s="80" t="s">
        <v>111</v>
      </c>
      <c r="B13" s="34" t="s">
        <v>112</v>
      </c>
      <c r="C13" s="193">
        <v>5.1938899999999997</v>
      </c>
      <c r="D13" s="193">
        <v>9.3479999999999994E-2</v>
      </c>
      <c r="E13" s="35">
        <f t="shared" si="0"/>
        <v>-5.1004100000000001</v>
      </c>
    </row>
    <row r="14" spans="1:5" ht="30" customHeight="1">
      <c r="A14" s="322">
        <v>2</v>
      </c>
      <c r="B14" s="324" t="s">
        <v>113</v>
      </c>
      <c r="C14" s="326">
        <v>0.10712000000000001</v>
      </c>
      <c r="D14" s="326">
        <v>0.11551</v>
      </c>
      <c r="E14" s="328">
        <f>D14-C14</f>
        <v>8.3899999999999947E-3</v>
      </c>
    </row>
    <row r="15" spans="1:5" ht="13.9" customHeight="1" thickBot="1">
      <c r="A15" s="323"/>
      <c r="B15" s="325"/>
      <c r="C15" s="327"/>
      <c r="D15" s="327"/>
      <c r="E15" s="329"/>
    </row>
    <row r="16" spans="1:5" ht="24" customHeight="1" thickBot="1">
      <c r="A16" s="80" t="s">
        <v>95</v>
      </c>
      <c r="B16" s="34" t="s">
        <v>107</v>
      </c>
      <c r="C16" s="193">
        <v>0</v>
      </c>
      <c r="D16" s="193">
        <v>0</v>
      </c>
      <c r="E16" s="35">
        <f t="shared" ref="E16:E19" si="1">D16-C16</f>
        <v>0</v>
      </c>
    </row>
    <row r="17" spans="1:5" ht="22.15" customHeight="1" thickBot="1">
      <c r="A17" s="80" t="s">
        <v>96</v>
      </c>
      <c r="B17" s="34" t="s">
        <v>108</v>
      </c>
      <c r="C17" s="192" t="s">
        <v>93</v>
      </c>
      <c r="D17" s="194" t="s">
        <v>93</v>
      </c>
      <c r="E17" s="35" t="s">
        <v>93</v>
      </c>
    </row>
    <row r="18" spans="1:5" ht="22.15" customHeight="1" thickBot="1">
      <c r="A18" s="80" t="s">
        <v>114</v>
      </c>
      <c r="B18" s="34" t="s">
        <v>110</v>
      </c>
      <c r="C18" s="193">
        <v>2.7000000000000001E-3</v>
      </c>
      <c r="D18" s="193">
        <v>0</v>
      </c>
      <c r="E18" s="35">
        <f t="shared" si="1"/>
        <v>-2.7000000000000001E-3</v>
      </c>
    </row>
    <row r="19" spans="1:5" ht="22.9" customHeight="1" thickBot="1">
      <c r="A19" s="80" t="s">
        <v>115</v>
      </c>
      <c r="B19" s="34" t="s">
        <v>112</v>
      </c>
      <c r="C19" s="193">
        <v>0.1045</v>
      </c>
      <c r="D19" s="193">
        <v>0.11551</v>
      </c>
      <c r="E19" s="35">
        <f t="shared" si="1"/>
        <v>1.1010000000000006E-2</v>
      </c>
    </row>
    <row r="20" spans="1:5" ht="30" customHeight="1">
      <c r="A20" s="322">
        <v>3</v>
      </c>
      <c r="B20" s="324" t="s">
        <v>116</v>
      </c>
      <c r="C20" s="337" t="s">
        <v>93</v>
      </c>
      <c r="D20" s="337" t="s">
        <v>93</v>
      </c>
      <c r="E20" s="328" t="s">
        <v>93</v>
      </c>
    </row>
    <row r="21" spans="1:5" ht="51.6" customHeight="1" thickBot="1">
      <c r="A21" s="323"/>
      <c r="B21" s="325"/>
      <c r="C21" s="338"/>
      <c r="D21" s="338"/>
      <c r="E21" s="329"/>
    </row>
    <row r="22" spans="1:5" ht="21" customHeight="1" thickBot="1">
      <c r="A22" s="80" t="s">
        <v>98</v>
      </c>
      <c r="B22" s="34" t="s">
        <v>107</v>
      </c>
      <c r="C22" s="155" t="s">
        <v>93</v>
      </c>
      <c r="D22" s="155" t="s">
        <v>93</v>
      </c>
      <c r="E22" s="35" t="s">
        <v>93</v>
      </c>
    </row>
    <row r="23" spans="1:5" ht="22.9" customHeight="1" thickBot="1">
      <c r="A23" s="80" t="s">
        <v>99</v>
      </c>
      <c r="B23" s="34" t="s">
        <v>108</v>
      </c>
      <c r="C23" s="155" t="s">
        <v>93</v>
      </c>
      <c r="D23" s="155" t="s">
        <v>93</v>
      </c>
      <c r="E23" s="35" t="s">
        <v>93</v>
      </c>
    </row>
    <row r="24" spans="1:5" ht="21" customHeight="1" thickBot="1">
      <c r="A24" s="80" t="s">
        <v>117</v>
      </c>
      <c r="B24" s="34" t="s">
        <v>110</v>
      </c>
      <c r="C24" s="155" t="s">
        <v>93</v>
      </c>
      <c r="D24" s="155" t="s">
        <v>93</v>
      </c>
      <c r="E24" s="35" t="s">
        <v>93</v>
      </c>
    </row>
    <row r="25" spans="1:5" ht="24" customHeight="1" thickBot="1">
      <c r="A25" s="80" t="s">
        <v>118</v>
      </c>
      <c r="B25" s="34" t="s">
        <v>112</v>
      </c>
      <c r="C25" s="155" t="s">
        <v>93</v>
      </c>
      <c r="D25" s="155" t="s">
        <v>93</v>
      </c>
      <c r="E25" s="35" t="s">
        <v>93</v>
      </c>
    </row>
    <row r="26" spans="1:5" ht="30" customHeight="1">
      <c r="A26" s="322">
        <v>4</v>
      </c>
      <c r="B26" s="324" t="s">
        <v>119</v>
      </c>
      <c r="C26" s="337" t="s">
        <v>93</v>
      </c>
      <c r="D26" s="337" t="s">
        <v>93</v>
      </c>
      <c r="E26" s="328" t="s">
        <v>93</v>
      </c>
    </row>
    <row r="27" spans="1:5" ht="43.15" customHeight="1" thickBot="1">
      <c r="A27" s="323"/>
      <c r="B27" s="325"/>
      <c r="C27" s="338"/>
      <c r="D27" s="338"/>
      <c r="E27" s="329"/>
    </row>
    <row r="28" spans="1:5" ht="22.9" customHeight="1" thickBot="1">
      <c r="A28" s="80" t="s">
        <v>120</v>
      </c>
      <c r="B28" s="34" t="s">
        <v>107</v>
      </c>
      <c r="C28" s="155" t="s">
        <v>93</v>
      </c>
      <c r="D28" s="155" t="s">
        <v>93</v>
      </c>
      <c r="E28" s="35" t="s">
        <v>93</v>
      </c>
    </row>
    <row r="29" spans="1:5" ht="24.6" customHeight="1" thickBot="1">
      <c r="A29" s="80" t="s">
        <v>121</v>
      </c>
      <c r="B29" s="34" t="s">
        <v>108</v>
      </c>
      <c r="C29" s="155" t="s">
        <v>93</v>
      </c>
      <c r="D29" s="155" t="s">
        <v>93</v>
      </c>
      <c r="E29" s="35" t="s">
        <v>93</v>
      </c>
    </row>
    <row r="30" spans="1:5" ht="24.6" customHeight="1" thickBot="1">
      <c r="A30" s="80" t="s">
        <v>122</v>
      </c>
      <c r="B30" s="34" t="s">
        <v>110</v>
      </c>
      <c r="C30" s="155" t="s">
        <v>93</v>
      </c>
      <c r="D30" s="155" t="s">
        <v>93</v>
      </c>
      <c r="E30" s="35" t="s">
        <v>93</v>
      </c>
    </row>
    <row r="31" spans="1:5" ht="24" customHeight="1" thickBot="1">
      <c r="A31" s="80" t="s">
        <v>123</v>
      </c>
      <c r="B31" s="34" t="s">
        <v>112</v>
      </c>
      <c r="C31" s="155" t="s">
        <v>93</v>
      </c>
      <c r="D31" s="155" t="s">
        <v>93</v>
      </c>
      <c r="E31" s="35" t="s">
        <v>93</v>
      </c>
    </row>
    <row r="32" spans="1:5" ht="46.5" customHeight="1" thickBot="1">
      <c r="A32" s="80">
        <v>5</v>
      </c>
      <c r="B32" s="36" t="s">
        <v>124</v>
      </c>
      <c r="C32" s="154">
        <v>0</v>
      </c>
      <c r="D32" s="154">
        <v>0</v>
      </c>
      <c r="E32" s="37">
        <v>0</v>
      </c>
    </row>
    <row r="33" spans="1:5" ht="50.25" customHeight="1" thickBot="1">
      <c r="A33" s="80" t="s">
        <v>125</v>
      </c>
      <c r="B33" s="36" t="s">
        <v>126</v>
      </c>
      <c r="C33" s="154">
        <v>0</v>
      </c>
      <c r="D33" s="154">
        <v>0</v>
      </c>
      <c r="E33" s="37">
        <v>0</v>
      </c>
    </row>
  </sheetData>
  <mergeCells count="25">
    <mergeCell ref="A26:A27"/>
    <mergeCell ref="B26:B27"/>
    <mergeCell ref="C26:C27"/>
    <mergeCell ref="D26:D27"/>
    <mergeCell ref="E26:E2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E20:E21"/>
    <mergeCell ref="A1:E1"/>
    <mergeCell ref="A3:E3"/>
    <mergeCell ref="A5:A6"/>
    <mergeCell ref="B5:B6"/>
    <mergeCell ref="C5:E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"/>
  <sheetViews>
    <sheetView topLeftCell="B1" zoomScaleNormal="100" workbookViewId="0">
      <selection sqref="A1:T1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9" max="19" width="32.42578125" customWidth="1"/>
    <col min="20" max="20" width="38.42578125" customWidth="1"/>
  </cols>
  <sheetData>
    <row r="1" spans="1:20" ht="15.75">
      <c r="A1" s="339" t="s">
        <v>374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</row>
    <row r="2" spans="1:20" ht="15.75" thickBot="1"/>
    <row r="3" spans="1:20" ht="206.25" customHeight="1">
      <c r="A3" s="332" t="s">
        <v>85</v>
      </c>
      <c r="B3" s="332" t="s">
        <v>127</v>
      </c>
      <c r="C3" s="341" t="s">
        <v>128</v>
      </c>
      <c r="D3" s="342"/>
      <c r="E3" s="342"/>
      <c r="F3" s="343"/>
      <c r="G3" s="341" t="s">
        <v>129</v>
      </c>
      <c r="H3" s="342"/>
      <c r="I3" s="342"/>
      <c r="J3" s="343"/>
      <c r="K3" s="341" t="s">
        <v>130</v>
      </c>
      <c r="L3" s="342"/>
      <c r="M3" s="342"/>
      <c r="N3" s="343"/>
      <c r="O3" s="341" t="s">
        <v>131</v>
      </c>
      <c r="P3" s="342"/>
      <c r="Q3" s="342"/>
      <c r="R3" s="343"/>
      <c r="S3" s="332" t="s">
        <v>132</v>
      </c>
      <c r="T3" s="332" t="s">
        <v>133</v>
      </c>
    </row>
    <row r="4" spans="1:20" ht="15.75" thickBot="1">
      <c r="A4" s="340"/>
      <c r="B4" s="340"/>
      <c r="C4" s="344"/>
      <c r="D4" s="345"/>
      <c r="E4" s="345"/>
      <c r="F4" s="346"/>
      <c r="G4" s="344"/>
      <c r="H4" s="345"/>
      <c r="I4" s="345"/>
      <c r="J4" s="346"/>
      <c r="K4" s="344"/>
      <c r="L4" s="345"/>
      <c r="M4" s="345"/>
      <c r="N4" s="346"/>
      <c r="O4" s="344"/>
      <c r="P4" s="345"/>
      <c r="Q4" s="345"/>
      <c r="R4" s="346"/>
      <c r="S4" s="340"/>
      <c r="T4" s="340"/>
    </row>
    <row r="5" spans="1:20" ht="15.75" thickBot="1">
      <c r="A5" s="333"/>
      <c r="B5" s="333"/>
      <c r="C5" s="83" t="s">
        <v>14</v>
      </c>
      <c r="D5" s="82" t="s">
        <v>134</v>
      </c>
      <c r="E5" s="82" t="s">
        <v>135</v>
      </c>
      <c r="F5" s="82" t="s">
        <v>16</v>
      </c>
      <c r="G5" s="83" t="s">
        <v>14</v>
      </c>
      <c r="H5" s="83" t="s">
        <v>134</v>
      </c>
      <c r="I5" s="83" t="s">
        <v>15</v>
      </c>
      <c r="J5" s="83" t="s">
        <v>16</v>
      </c>
      <c r="K5" s="83" t="s">
        <v>14</v>
      </c>
      <c r="L5" s="83" t="s">
        <v>136</v>
      </c>
      <c r="M5" s="83" t="s">
        <v>15</v>
      </c>
      <c r="N5" s="83" t="s">
        <v>16</v>
      </c>
      <c r="O5" s="83" t="s">
        <v>14</v>
      </c>
      <c r="P5" s="83" t="s">
        <v>134</v>
      </c>
      <c r="Q5" s="83" t="s">
        <v>15</v>
      </c>
      <c r="R5" s="83" t="s">
        <v>16</v>
      </c>
      <c r="S5" s="333"/>
      <c r="T5" s="333"/>
    </row>
    <row r="6" spans="1:20" ht="15.75" thickBot="1">
      <c r="A6" s="81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3">
        <v>17</v>
      </c>
      <c r="R6" s="83">
        <v>18</v>
      </c>
      <c r="S6" s="83">
        <v>19</v>
      </c>
      <c r="T6" s="83">
        <v>20</v>
      </c>
    </row>
    <row r="7" spans="1:20" ht="113.25" customHeight="1" thickBot="1">
      <c r="A7" s="39">
        <v>1</v>
      </c>
      <c r="B7" s="82" t="s">
        <v>137</v>
      </c>
      <c r="C7" s="151">
        <f>п.2.1!D10</f>
        <v>0</v>
      </c>
      <c r="D7" s="151" t="s">
        <v>93</v>
      </c>
      <c r="E7" s="155">
        <f>п.2.1!D12</f>
        <v>0</v>
      </c>
      <c r="F7" s="155">
        <f>п.2.1!D13</f>
        <v>9.3479999999999994E-2</v>
      </c>
      <c r="G7" s="151">
        <f>п.2.1!D16</f>
        <v>0</v>
      </c>
      <c r="H7" s="151" t="s">
        <v>93</v>
      </c>
      <c r="I7" s="151">
        <v>0</v>
      </c>
      <c r="J7" s="151">
        <v>0.11551</v>
      </c>
      <c r="K7" s="155" t="s">
        <v>93</v>
      </c>
      <c r="L7" s="155" t="s">
        <v>93</v>
      </c>
      <c r="M7" s="155" t="s">
        <v>93</v>
      </c>
      <c r="N7" s="155" t="s">
        <v>93</v>
      </c>
      <c r="O7" s="155" t="s">
        <v>93</v>
      </c>
      <c r="P7" s="155" t="s">
        <v>93</v>
      </c>
      <c r="Q7" s="155" t="s">
        <v>93</v>
      </c>
      <c r="R7" s="155" t="s">
        <v>93</v>
      </c>
      <c r="S7" s="151">
        <v>0</v>
      </c>
      <c r="T7" s="214"/>
    </row>
    <row r="8" spans="1:20" ht="29.25" customHeight="1" thickBot="1">
      <c r="A8" s="81"/>
      <c r="B8" s="83" t="s">
        <v>138</v>
      </c>
      <c r="C8" s="151">
        <f>C7</f>
        <v>0</v>
      </c>
      <c r="D8" s="151" t="s">
        <v>93</v>
      </c>
      <c r="E8" s="151">
        <f>E7</f>
        <v>0</v>
      </c>
      <c r="F8" s="151">
        <f>F7</f>
        <v>9.3479999999999994E-2</v>
      </c>
      <c r="G8" s="151">
        <f>G7</f>
        <v>0</v>
      </c>
      <c r="H8" s="151" t="s">
        <v>93</v>
      </c>
      <c r="I8" s="151">
        <v>0</v>
      </c>
      <c r="J8" s="151">
        <v>0.11551</v>
      </c>
      <c r="K8" s="156" t="s">
        <v>93</v>
      </c>
      <c r="L8" s="156" t="s">
        <v>93</v>
      </c>
      <c r="M8" s="156" t="s">
        <v>93</v>
      </c>
      <c r="N8" s="156" t="s">
        <v>93</v>
      </c>
      <c r="O8" s="156" t="s">
        <v>93</v>
      </c>
      <c r="P8" s="156" t="s">
        <v>93</v>
      </c>
      <c r="Q8" s="156" t="s">
        <v>93</v>
      </c>
      <c r="R8" s="156" t="s">
        <v>93</v>
      </c>
      <c r="S8" s="151">
        <v>0</v>
      </c>
      <c r="T8" s="150"/>
    </row>
    <row r="9" spans="1:20">
      <c r="J9" s="215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1"/>
  <sheetViews>
    <sheetView view="pageBreakPreview" zoomScaleNormal="85" zoomScaleSheetLayoutView="100" workbookViewId="0">
      <selection activeCell="C8" sqref="C8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347" t="s">
        <v>370</v>
      </c>
      <c r="B1" s="347"/>
      <c r="C1" s="347"/>
      <c r="D1" s="347"/>
    </row>
    <row r="2" spans="1:4" ht="15.75" thickBot="1"/>
    <row r="3" spans="1:4" ht="62.25" customHeight="1" thickBot="1">
      <c r="A3" s="332" t="s">
        <v>85</v>
      </c>
      <c r="B3" s="332" t="s">
        <v>139</v>
      </c>
      <c r="C3" s="332" t="s">
        <v>140</v>
      </c>
      <c r="D3" s="332" t="s">
        <v>141</v>
      </c>
    </row>
    <row r="4" spans="1:4" ht="15.75" hidden="1" thickBot="1">
      <c r="A4" s="340"/>
      <c r="B4" s="340"/>
      <c r="C4" s="340"/>
      <c r="D4" s="340"/>
    </row>
    <row r="5" spans="1:4" ht="15.75" hidden="1" thickBot="1">
      <c r="A5" s="340"/>
      <c r="B5" s="340"/>
      <c r="C5" s="340"/>
      <c r="D5" s="340"/>
    </row>
    <row r="6" spans="1:4" ht="15.75" thickBot="1">
      <c r="A6" s="39">
        <v>1</v>
      </c>
      <c r="B6" s="40">
        <v>2</v>
      </c>
      <c r="C6" s="41">
        <v>3</v>
      </c>
      <c r="D6" s="31">
        <v>4</v>
      </c>
    </row>
    <row r="7" spans="1:4" ht="33.75" customHeight="1" thickBot="1">
      <c r="A7" s="42">
        <v>1</v>
      </c>
      <c r="B7" s="332" t="s">
        <v>142</v>
      </c>
      <c r="C7" s="43" t="s">
        <v>143</v>
      </c>
      <c r="D7" s="44" t="s">
        <v>371</v>
      </c>
    </row>
    <row r="8" spans="1:4" ht="45.75" thickBot="1">
      <c r="A8" s="42">
        <v>2</v>
      </c>
      <c r="B8" s="340"/>
      <c r="C8" s="43" t="s">
        <v>144</v>
      </c>
      <c r="D8" s="44" t="s">
        <v>371</v>
      </c>
    </row>
    <row r="9" spans="1:4" ht="30.75" thickBot="1">
      <c r="A9" s="42">
        <v>3</v>
      </c>
      <c r="B9" s="340"/>
      <c r="C9" s="43" t="s">
        <v>145</v>
      </c>
      <c r="D9" s="44" t="s">
        <v>371</v>
      </c>
    </row>
    <row r="10" spans="1:4" ht="30.75" thickBot="1">
      <c r="A10" s="42">
        <v>4</v>
      </c>
      <c r="B10" s="340"/>
      <c r="C10" s="43" t="s">
        <v>146</v>
      </c>
      <c r="D10" s="44" t="s">
        <v>371</v>
      </c>
    </row>
    <row r="11" spans="1:4" ht="45.75" thickBot="1">
      <c r="A11" s="42">
        <v>5</v>
      </c>
      <c r="B11" s="333"/>
      <c r="C11" s="43" t="s">
        <v>147</v>
      </c>
      <c r="D11" s="44" t="s">
        <v>371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Normal="85" zoomScaleSheetLayoutView="100" workbookViewId="0">
      <selection sqref="A1:C1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347" t="s">
        <v>372</v>
      </c>
      <c r="B1" s="347"/>
      <c r="C1" s="347"/>
    </row>
    <row r="2" spans="1:3" ht="15.75" thickBot="1"/>
    <row r="3" spans="1:3" ht="62.25" customHeight="1" thickBot="1">
      <c r="A3" s="332" t="s">
        <v>85</v>
      </c>
      <c r="B3" s="332" t="s">
        <v>139</v>
      </c>
      <c r="C3" s="332" t="s">
        <v>148</v>
      </c>
    </row>
    <row r="4" spans="1:3" ht="15" hidden="1" customHeight="1">
      <c r="A4" s="340"/>
      <c r="B4" s="340"/>
      <c r="C4" s="340"/>
    </row>
    <row r="5" spans="1:3" ht="15" hidden="1" customHeight="1">
      <c r="A5" s="340"/>
      <c r="B5" s="340"/>
      <c r="C5" s="340"/>
    </row>
    <row r="6" spans="1:3" ht="15.75" thickBot="1">
      <c r="A6" s="39">
        <v>1</v>
      </c>
      <c r="B6" s="45">
        <v>2</v>
      </c>
      <c r="C6" s="39">
        <v>3</v>
      </c>
    </row>
    <row r="7" spans="1:3" ht="49.5" customHeight="1" thickBot="1">
      <c r="A7" s="32">
        <v>1</v>
      </c>
      <c r="B7" s="30" t="s">
        <v>142</v>
      </c>
      <c r="C7" s="30" t="s">
        <v>149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view="pageBreakPreview" zoomScale="115" zoomScaleNormal="100" zoomScaleSheetLayoutView="115" workbookViewId="0">
      <selection activeCell="D19" sqref="D19"/>
    </sheetView>
  </sheetViews>
  <sheetFormatPr defaultRowHeight="15"/>
  <cols>
    <col min="1" max="1" width="14.28515625" customWidth="1"/>
    <col min="2" max="2" width="9.140625" hidden="1" customWidth="1"/>
    <col min="3" max="3" width="13.85546875" customWidth="1"/>
    <col min="4" max="4" width="39.28515625" customWidth="1"/>
    <col min="5" max="5" width="23.5703125" customWidth="1"/>
  </cols>
  <sheetData>
    <row r="1" spans="1:5" ht="31.5" customHeight="1">
      <c r="A1" s="356" t="s">
        <v>268</v>
      </c>
      <c r="B1" s="356"/>
      <c r="C1" s="356"/>
      <c r="D1" s="356"/>
      <c r="E1" s="356"/>
    </row>
    <row r="3" spans="1:5" ht="16.5" thickBot="1">
      <c r="A3" s="243" t="s">
        <v>375</v>
      </c>
      <c r="B3" s="243"/>
      <c r="C3" s="243"/>
      <c r="D3" s="243"/>
      <c r="E3" s="243"/>
    </row>
    <row r="4" spans="1:5" ht="26.25" thickBot="1">
      <c r="A4" s="168" t="s">
        <v>269</v>
      </c>
      <c r="B4" s="357" t="s">
        <v>270</v>
      </c>
      <c r="C4" s="358"/>
      <c r="D4" s="169" t="s">
        <v>271</v>
      </c>
      <c r="E4" s="169" t="s">
        <v>272</v>
      </c>
    </row>
    <row r="5" spans="1:5" ht="16.5" thickBot="1">
      <c r="A5" s="217" t="s">
        <v>273</v>
      </c>
      <c r="B5" s="348">
        <v>9</v>
      </c>
      <c r="C5" s="349"/>
      <c r="D5" s="172" t="s">
        <v>274</v>
      </c>
      <c r="E5" s="172">
        <v>80</v>
      </c>
    </row>
    <row r="6" spans="1:5" ht="16.5" thickBot="1">
      <c r="A6" s="170" t="s">
        <v>275</v>
      </c>
      <c r="B6" s="348">
        <v>11</v>
      </c>
      <c r="C6" s="349"/>
      <c r="D6" s="172" t="s">
        <v>276</v>
      </c>
      <c r="E6" s="172">
        <v>50</v>
      </c>
    </row>
    <row r="7" spans="1:5" ht="16.5" thickBot="1">
      <c r="A7" s="170" t="s">
        <v>277</v>
      </c>
      <c r="B7" s="348">
        <v>18</v>
      </c>
      <c r="C7" s="349"/>
      <c r="D7" s="172" t="s">
        <v>278</v>
      </c>
      <c r="E7" s="172">
        <v>40</v>
      </c>
    </row>
    <row r="8" spans="1:5" ht="16.5" thickBot="1">
      <c r="A8" s="170" t="s">
        <v>279</v>
      </c>
      <c r="B8" s="348">
        <v>32</v>
      </c>
      <c r="C8" s="349"/>
      <c r="D8" s="172" t="s">
        <v>280</v>
      </c>
      <c r="E8" s="172">
        <v>74</v>
      </c>
    </row>
    <row r="9" spans="1:5" ht="16.5" thickBot="1">
      <c r="A9" s="170" t="s">
        <v>281</v>
      </c>
      <c r="B9" s="348">
        <v>35</v>
      </c>
      <c r="C9" s="349"/>
      <c r="D9" s="172" t="s">
        <v>282</v>
      </c>
      <c r="E9" s="172">
        <v>58</v>
      </c>
    </row>
    <row r="10" spans="1:5" ht="16.5" thickBot="1">
      <c r="A10" s="359" t="s">
        <v>283</v>
      </c>
      <c r="B10" s="360"/>
      <c r="C10" s="218">
        <v>40</v>
      </c>
      <c r="D10" s="171" t="s">
        <v>284</v>
      </c>
      <c r="E10" s="172">
        <v>16</v>
      </c>
    </row>
    <row r="11" spans="1:5" ht="16.5" thickBot="1">
      <c r="A11" s="352" t="s">
        <v>285</v>
      </c>
      <c r="B11" s="353"/>
      <c r="C11" s="219">
        <v>52</v>
      </c>
      <c r="D11" s="171" t="s">
        <v>286</v>
      </c>
      <c r="E11" s="172">
        <v>38</v>
      </c>
    </row>
    <row r="12" spans="1:5" ht="16.5" thickBot="1">
      <c r="A12" s="352" t="s">
        <v>287</v>
      </c>
      <c r="B12" s="353"/>
      <c r="C12" s="219" t="s">
        <v>377</v>
      </c>
      <c r="D12" s="171" t="s">
        <v>288</v>
      </c>
      <c r="E12" s="172">
        <v>54</v>
      </c>
    </row>
    <row r="13" spans="1:5" ht="16.5" thickBot="1">
      <c r="A13" s="354" t="s">
        <v>289</v>
      </c>
      <c r="B13" s="355"/>
      <c r="C13" s="219">
        <v>82</v>
      </c>
      <c r="D13" s="173" t="s">
        <v>290</v>
      </c>
      <c r="E13" s="172">
        <v>76</v>
      </c>
    </row>
    <row r="14" spans="1:5" ht="16.5" thickBot="1">
      <c r="A14" s="350" t="s">
        <v>291</v>
      </c>
      <c r="B14" s="351"/>
      <c r="C14" s="219">
        <v>83</v>
      </c>
      <c r="D14" s="173" t="s">
        <v>292</v>
      </c>
      <c r="E14" s="172">
        <v>13</v>
      </c>
    </row>
    <row r="15" spans="1:5" ht="16.5" thickBot="1">
      <c r="A15" s="350" t="s">
        <v>293</v>
      </c>
      <c r="B15" s="351"/>
      <c r="C15" s="171">
        <v>85</v>
      </c>
      <c r="D15" s="173" t="s">
        <v>294</v>
      </c>
      <c r="E15" s="172">
        <v>56</v>
      </c>
    </row>
    <row r="16" spans="1:5" ht="16.5" thickBot="1">
      <c r="A16" s="350" t="s">
        <v>295</v>
      </c>
      <c r="B16" s="351"/>
      <c r="C16" s="171">
        <v>88</v>
      </c>
      <c r="D16" s="173" t="s">
        <v>296</v>
      </c>
      <c r="E16" s="172">
        <v>56</v>
      </c>
    </row>
    <row r="17" spans="1:5" ht="16.5" thickBot="1">
      <c r="A17" s="350" t="s">
        <v>297</v>
      </c>
      <c r="B17" s="351"/>
      <c r="C17" s="171">
        <v>97</v>
      </c>
      <c r="D17" s="173" t="s">
        <v>298</v>
      </c>
      <c r="E17" s="172">
        <v>32</v>
      </c>
    </row>
    <row r="18" spans="1:5" ht="16.5" thickBot="1">
      <c r="A18" s="350" t="s">
        <v>299</v>
      </c>
      <c r="B18" s="351"/>
      <c r="C18" s="171">
        <v>99</v>
      </c>
      <c r="D18" s="173" t="s">
        <v>300</v>
      </c>
      <c r="E18" s="172">
        <v>10</v>
      </c>
    </row>
    <row r="19" spans="1:5" ht="16.5" thickBot="1">
      <c r="A19" s="350" t="s">
        <v>301</v>
      </c>
      <c r="B19" s="351"/>
      <c r="C19" s="171">
        <v>181</v>
      </c>
      <c r="D19" s="173" t="s">
        <v>302</v>
      </c>
      <c r="E19" s="172">
        <v>32</v>
      </c>
    </row>
    <row r="20" spans="1:5" ht="16.5" thickBot="1">
      <c r="A20" s="350" t="s">
        <v>303</v>
      </c>
      <c r="B20" s="351"/>
      <c r="C20" s="171">
        <v>185</v>
      </c>
      <c r="D20" s="173" t="s">
        <v>304</v>
      </c>
      <c r="E20" s="172">
        <v>11</v>
      </c>
    </row>
    <row r="21" spans="1:5" ht="16.5" thickBot="1">
      <c r="A21" s="350" t="s">
        <v>305</v>
      </c>
      <c r="B21" s="351"/>
      <c r="C21" s="171">
        <v>186</v>
      </c>
      <c r="D21" s="173" t="s">
        <v>306</v>
      </c>
      <c r="E21" s="172">
        <v>72</v>
      </c>
    </row>
    <row r="22" spans="1:5" ht="16.5" thickBot="1">
      <c r="A22" s="350" t="s">
        <v>307</v>
      </c>
      <c r="B22" s="351"/>
      <c r="C22" s="171">
        <v>303</v>
      </c>
      <c r="D22" s="173" t="s">
        <v>308</v>
      </c>
      <c r="E22" s="172">
        <v>40</v>
      </c>
    </row>
    <row r="23" spans="1:5" ht="16.5" thickBot="1">
      <c r="A23" s="350" t="s">
        <v>309</v>
      </c>
      <c r="B23" s="351"/>
      <c r="C23" s="171">
        <v>45</v>
      </c>
      <c r="D23" s="173" t="s">
        <v>310</v>
      </c>
      <c r="E23" s="172">
        <v>76</v>
      </c>
    </row>
    <row r="24" spans="1:5" ht="16.5" thickBot="1">
      <c r="A24" s="350" t="s">
        <v>311</v>
      </c>
      <c r="B24" s="351"/>
      <c r="C24" s="171">
        <v>49</v>
      </c>
      <c r="D24" s="173" t="s">
        <v>312</v>
      </c>
      <c r="E24" s="172">
        <v>74</v>
      </c>
    </row>
    <row r="26" spans="1:5">
      <c r="A26" t="s">
        <v>313</v>
      </c>
    </row>
    <row r="27" spans="1:5">
      <c r="A27" t="s">
        <v>379</v>
      </c>
    </row>
    <row r="28" spans="1:5">
      <c r="A28" t="s">
        <v>380</v>
      </c>
    </row>
  </sheetData>
  <mergeCells count="23">
    <mergeCell ref="A23:B23"/>
    <mergeCell ref="A24:B24"/>
    <mergeCell ref="A1:E1"/>
    <mergeCell ref="A3:E3"/>
    <mergeCell ref="B4:C4"/>
    <mergeCell ref="A10:B10"/>
    <mergeCell ref="A20:B20"/>
    <mergeCell ref="A14:B14"/>
    <mergeCell ref="A15:B15"/>
    <mergeCell ref="A16:B16"/>
    <mergeCell ref="A17:B17"/>
    <mergeCell ref="A18:B18"/>
    <mergeCell ref="A19:B19"/>
    <mergeCell ref="B8:C8"/>
    <mergeCell ref="B9:C9"/>
    <mergeCell ref="B5:C5"/>
    <mergeCell ref="B6:C6"/>
    <mergeCell ref="B7:C7"/>
    <mergeCell ref="A21:B21"/>
    <mergeCell ref="A22:B22"/>
    <mergeCell ref="A11:B11"/>
    <mergeCell ref="A12:B12"/>
    <mergeCell ref="A13:B1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п.4.4</vt:lpstr>
      <vt:lpstr>п.4.3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п.3.4!Область_печати</vt:lpstr>
      <vt:lpstr>п.4.7!Область_печати</vt:lpstr>
      <vt:lpstr>п.4.8!Область_печати</vt:lpstr>
      <vt:lpstr>п.4.9!Область_печати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mmc</cp:lastModifiedBy>
  <cp:lastPrinted>2021-03-23T05:19:24Z</cp:lastPrinted>
  <dcterms:created xsi:type="dcterms:W3CDTF">2017-11-22T13:39:46Z</dcterms:created>
  <dcterms:modified xsi:type="dcterms:W3CDTF">2021-03-31T06:24:33Z</dcterms:modified>
</cp:coreProperties>
</file>