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10" windowWidth="24240" windowHeight="12300"/>
  </bookViews>
  <sheets>
    <sheet name="2020" sheetId="7" r:id="rId1"/>
  </sheets>
  <calcPr calcId="145621"/>
</workbook>
</file>

<file path=xl/calcChain.xml><?xml version="1.0" encoding="utf-8"?>
<calcChain xmlns="http://schemas.openxmlformats.org/spreadsheetml/2006/main">
  <c r="E24" i="7" l="1"/>
  <c r="E19" i="7" s="1"/>
  <c r="E22" i="7" s="1"/>
  <c r="D19" i="7" l="1"/>
  <c r="E15" i="7"/>
  <c r="D15" i="7"/>
  <c r="D25" i="7" l="1"/>
  <c r="D22" i="7"/>
  <c r="D24" i="7"/>
  <c r="E25" i="7" l="1"/>
  <c r="E43" i="7" l="1"/>
  <c r="D43" i="7"/>
  <c r="E40" i="7"/>
  <c r="D40" i="7"/>
  <c r="E12" i="7"/>
  <c r="E11" i="7" s="1"/>
  <c r="D12" i="7"/>
  <c r="D11" i="7" l="1"/>
  <c r="E10" i="7"/>
  <c r="D10" i="7" l="1"/>
</calcChain>
</file>

<file path=xl/sharedStrings.xml><?xml version="1.0" encoding="utf-8"?>
<sst xmlns="http://schemas.openxmlformats.org/spreadsheetml/2006/main" count="194" uniqueCount="139">
  <si>
    <t>ИНН:</t>
  </si>
  <si>
    <t>КПП:</t>
  </si>
  <si>
    <t>№ п/п</t>
  </si>
  <si>
    <t>Ед. изм.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</si>
  <si>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</si>
  <si>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</si>
  <si>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</si>
  <si>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</si>
  <si>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</si>
  <si>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</si>
  <si>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</si>
  <si>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</si>
  <si>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</si>
  <si>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</si>
  <si>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</si>
  <si>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</si>
  <si>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</si>
  <si>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</si>
  <si>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</si>
  <si>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</si>
  <si>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</si>
  <si>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</si>
  <si>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</si>
  <si>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</si>
  <si>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</si>
  <si>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</si>
  <si>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</si>
  <si>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</si>
  <si>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</si>
  <si>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</si>
  <si>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</si>
  <si>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</si>
  <si>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</si>
  <si>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</si>
  <si>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</si>
  <si>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</si>
  <si>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</si>
  <si>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</si>
  <si>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</si>
  <si>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</si>
  <si>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</si>
  <si>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</si>
  <si>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</si>
  <si>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</si>
  <si>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</si>
  <si>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</si>
  <si>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</si>
  <si>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</si>
  <si>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</si>
  <si>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</si>
  <si>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</si>
  <si>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</si>
  <si>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</si>
  <si>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</si>
  <si>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</si>
  <si>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</si>
  <si>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</si>
  <si>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</si>
  <si>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</si>
  <si>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</si>
  <si>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</si>
  <si>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</si>
  <si>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</si>
  <si>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</si>
  <si>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</si>
  <si>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</si>
  <si>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</si>
  <si>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</si>
  <si>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</si>
  <si>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</si>
  <si>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</si>
  <si>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</si>
  <si>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</si>
  <si>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</si>
  <si>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</si>
  <si>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</si>
  <si>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</si>
  <si>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</si>
  <si>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</si>
  <si>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</si>
  <si>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</si>
  <si>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</si>
  <si>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</si>
  <si>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</si>
  <si>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</si>
  <si>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</si>
  <si>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</si>
  <si>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</si>
  <si>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</si>
  <si>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</si>
  <si>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</si>
  <si>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</si>
  <si>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</si>
  <si>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</si>
  <si>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</si>
  <si>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</si>
  <si>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</si>
  <si>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</si>
  <si>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</si>
  <si>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</si>
  <si>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</si>
  <si>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Мва</t>
  </si>
  <si>
    <t>2.1.</t>
  </si>
  <si>
    <t>2.2.</t>
  </si>
  <si>
    <t>2.3.</t>
  </si>
  <si>
    <t>3.1.</t>
  </si>
  <si>
    <t>3.2.</t>
  </si>
  <si>
    <t>в том числе количество условных единиц по линиям электропередач на СН-2 уровня напряжения</t>
  </si>
  <si>
    <t>в том числе количество условных единиц по линиям электропередач на НН уровня напряжения</t>
  </si>
  <si>
    <t>4.1.</t>
  </si>
  <si>
    <t>4.2.</t>
  </si>
  <si>
    <t>4.3.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</si>
  <si>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</si>
  <si>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СН-1 уровне напряжения</t>
  </si>
  <si>
    <t>в том числе количество условных единиц по подстанциям на СН-2 уровне напряжения</t>
  </si>
  <si>
    <t>в том числе длина линий электропередач на СН-2 уровне напряжения</t>
  </si>
  <si>
    <t>в том числе длина линий электропередач на НН уровне напряжения</t>
  </si>
  <si>
    <t>5.5.</t>
  </si>
  <si>
    <t>5.2.</t>
  </si>
  <si>
    <t>Наименование организации:    АО "ГНЦ НИИАР""</t>
  </si>
  <si>
    <t xml:space="preserve">Структура и объем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 </t>
  </si>
  <si>
    <t xml:space="preserve">Примечание </t>
  </si>
  <si>
    <t>в том числе трансформаторная мощность подстанций на 220кВ уровне напряжения</t>
  </si>
  <si>
    <t>в том числе трансформаторная мощность подстанций на 110кВ уровне напряжения</t>
  </si>
  <si>
    <t>в том числе трансформаторная мощность подстанций на 6кВ уровне напряжения</t>
  </si>
  <si>
    <t>732901001</t>
  </si>
  <si>
    <t>7302040202</t>
  </si>
  <si>
    <t>Долгосрочный период регулирования: 2020-2024</t>
  </si>
  <si>
    <t>В целях сглаживания колебаний подконтрольных расходов связанных с периодичностью ремонтов в план включено среднее значение стоимости ремонтов за 5 лет.</t>
  </si>
  <si>
    <t>Год 2021</t>
  </si>
  <si>
    <t>в соответствии с  фактическим ФОТ</t>
  </si>
  <si>
    <t>Оплата труда произведена в соответствии с Положением по оплате труда АО "ГНЦ НИИАР" на основании Отраслевого соглашения по атомной энергетике</t>
  </si>
  <si>
    <t>Сняты ограничения на проведение культурно-массовых ,спортивных мероприятий, лечения в профилактория и т.д.</t>
  </si>
  <si>
    <t>Занижен регулятором план по общехозяйственным расходам</t>
  </si>
  <si>
    <t>Списание затрат по аренде помещения для размещения ТП-104 приостановлено  до вынесения решения Арбитражного суда.</t>
  </si>
  <si>
    <t>рост расходов на тепловую энергию в связи с температурой наружного воздуха ниже плановой</t>
  </si>
  <si>
    <t>Восстановления НДС по законченному строительству объектов</t>
  </si>
  <si>
    <t>Списание спецодежды длит. использования в связи с вступлением в силу с 01.01.2021 года ФСБУ 5/2019 «Запасы».</t>
  </si>
  <si>
    <t>За счет расходов на безвозмеждное содержание в/ч 3706 и СУ ФПС №87 МЧС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</si>
</sst>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-* #,##0.00_р_._-;\-* #,##0.00_р_._-;_-* &quot;-&quot;??_р_._-;_-@_-"/>
    <numFmt numFmtId="166" formatCode="&quot;$&quot;#,##0_);[Red]\(&quot;$&quot;#,##0\)"/>
    <numFmt numFmtId="167" formatCode="_-* #,##0.00[$€-1]_-;\-* #,##0.00[$€-1]_-;_-* &quot;-&quot;??[$€-1]_-"/>
    <numFmt numFmtId="168" formatCode="0.000"/>
  </numFmts>
  <fonts count="3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14"/>
      <name val="Franklin Gothic Medium"/>
      <family val="2"/>
      <charset val="204"/>
    </font>
    <font>
      <sz val="16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2" fillId="0" borderId="0"/>
    <xf numFmtId="0" fontId="1" fillId="0" borderId="0"/>
    <xf numFmtId="49" fontId="10" fillId="0" borderId="0" applyBorder="0">
      <alignment vertical="top"/>
    </xf>
    <xf numFmtId="0" fontId="11" fillId="0" borderId="0"/>
    <xf numFmtId="167" fontId="11" fillId="0" borderId="0"/>
    <xf numFmtId="0" fontId="23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16" fillId="0" borderId="8" applyNumberFormat="0" applyAlignment="0">
      <protection locked="0"/>
    </xf>
    <xf numFmtId="166" fontId="12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6" fillId="3" borderId="8" applyNumberFormat="0" applyAlignment="0"/>
    <xf numFmtId="0" fontId="2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3" fillId="0" borderId="0"/>
    <xf numFmtId="0" fontId="20" fillId="0" borderId="0" applyFill="0" applyBorder="0" applyProtection="0">
      <alignment vertical="center"/>
    </xf>
    <xf numFmtId="0" fontId="20" fillId="0" borderId="0" applyFill="0" applyBorder="0" applyProtection="0">
      <alignment vertical="center"/>
    </xf>
    <xf numFmtId="49" fontId="25" fillId="4" borderId="9" applyNumberFormat="0">
      <alignment horizontal="center" vertical="center"/>
    </xf>
    <xf numFmtId="0" fontId="18" fillId="5" borderId="8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8" fillId="0" borderId="0" applyBorder="0">
      <alignment horizontal="center" vertical="center" wrapText="1"/>
    </xf>
    <xf numFmtId="0" fontId="15" fillId="0" borderId="10" applyBorder="0">
      <alignment horizontal="center" vertical="center" wrapText="1"/>
    </xf>
    <xf numFmtId="4" fontId="10" fillId="6" borderId="5" applyBorder="0">
      <alignment horizontal="right"/>
    </xf>
    <xf numFmtId="49" fontId="10" fillId="0" borderId="0" applyBorder="0">
      <alignment vertical="top"/>
    </xf>
    <xf numFmtId="49" fontId="10" fillId="0" borderId="0" applyBorder="0">
      <alignment vertical="top"/>
    </xf>
    <xf numFmtId="0" fontId="17" fillId="0" borderId="0"/>
    <xf numFmtId="0" fontId="27" fillId="7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10" fillId="7" borderId="0" applyBorder="0">
      <alignment vertical="top"/>
    </xf>
    <xf numFmtId="9" fontId="17" fillId="0" borderId="0" applyFont="0" applyFill="0" applyBorder="0" applyAlignment="0" applyProtection="0"/>
    <xf numFmtId="0" fontId="11" fillId="0" borderId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4" fontId="10" fillId="8" borderId="0" applyBorder="0">
      <alignment horizontal="right"/>
    </xf>
    <xf numFmtId="4" fontId="10" fillId="8" borderId="11" applyBorder="0">
      <alignment horizontal="right"/>
    </xf>
    <xf numFmtId="4" fontId="10" fillId="8" borderId="5" applyFont="0" applyBorder="0">
      <alignment horizontal="right"/>
    </xf>
    <xf numFmtId="0" fontId="31" fillId="0" borderId="0"/>
  </cellStyleXfs>
  <cellXfs count="62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 applyAlignment="1">
      <alignment horizontal="left"/>
    </xf>
    <xf numFmtId="0" fontId="6" fillId="0" borderId="3" xfId="1" applyFont="1" applyBorder="1" applyAlignment="1">
      <alignment horizontal="justify" vertical="center" wrapText="1"/>
    </xf>
    <xf numFmtId="0" fontId="0" fillId="0" borderId="5" xfId="0" applyBorder="1" applyAlignment="1">
      <alignment horizontal="center"/>
    </xf>
    <xf numFmtId="49" fontId="6" fillId="0" borderId="5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49" fontId="6" fillId="2" borderId="5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0" fillId="0" borderId="5" xfId="0" applyBorder="1"/>
    <xf numFmtId="0" fontId="0" fillId="2" borderId="5" xfId="0" applyFill="1" applyBorder="1"/>
    <xf numFmtId="49" fontId="8" fillId="0" borderId="5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justify" vertical="center" wrapText="1"/>
    </xf>
    <xf numFmtId="0" fontId="8" fillId="0" borderId="5" xfId="1" applyFont="1" applyBorder="1" applyAlignment="1">
      <alignment horizontal="center" vertical="center"/>
    </xf>
    <xf numFmtId="2" fontId="7" fillId="0" borderId="5" xfId="0" applyNumberFormat="1" applyFont="1" applyBorder="1" applyAlignment="1">
      <alignment wrapText="1"/>
    </xf>
    <xf numFmtId="164" fontId="7" fillId="0" borderId="5" xfId="0" applyNumberFormat="1" applyFont="1" applyBorder="1"/>
    <xf numFmtId="0" fontId="7" fillId="0" borderId="5" xfId="0" applyFont="1" applyBorder="1"/>
    <xf numFmtId="0" fontId="7" fillId="0" borderId="5" xfId="0" applyFont="1" applyBorder="1" applyAlignment="1">
      <alignment wrapText="1"/>
    </xf>
    <xf numFmtId="2" fontId="7" fillId="0" borderId="5" xfId="0" applyNumberFormat="1" applyFont="1" applyBorder="1"/>
    <xf numFmtId="0" fontId="7" fillId="2" borderId="5" xfId="0" applyFont="1" applyFill="1" applyBorder="1"/>
    <xf numFmtId="0" fontId="7" fillId="2" borderId="5" xfId="0" applyFont="1" applyFill="1" applyBorder="1" applyAlignment="1">
      <alignment wrapText="1"/>
    </xf>
    <xf numFmtId="2" fontId="4" fillId="0" borderId="5" xfId="0" applyNumberFormat="1" applyFont="1" applyBorder="1" applyAlignment="1">
      <alignment horizontal="left" vertical="center" wrapText="1"/>
    </xf>
    <xf numFmtId="2" fontId="4" fillId="0" borderId="5" xfId="1" applyNumberFormat="1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left" wrapText="1"/>
    </xf>
    <xf numFmtId="0" fontId="6" fillId="0" borderId="3" xfId="1" applyFont="1" applyFill="1" applyBorder="1" applyAlignment="1">
      <alignment horizontal="justify" vertical="center" wrapText="1"/>
    </xf>
    <xf numFmtId="0" fontId="6" fillId="0" borderId="5" xfId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0" fontId="6" fillId="0" borderId="5" xfId="1" applyFont="1" applyBorder="1" applyAlignment="1">
      <alignment horizontal="center" vertical="center"/>
    </xf>
    <xf numFmtId="2" fontId="0" fillId="0" borderId="0" xfId="0" applyNumberFormat="1"/>
    <xf numFmtId="2" fontId="4" fillId="0" borderId="5" xfId="0" applyNumberFormat="1" applyFont="1" applyBorder="1" applyAlignment="1">
      <alignment wrapText="1"/>
    </xf>
    <xf numFmtId="2" fontId="7" fillId="2" borderId="5" xfId="0" applyNumberFormat="1" applyFont="1" applyFill="1" applyBorder="1"/>
    <xf numFmtId="4" fontId="6" fillId="0" borderId="5" xfId="1" applyNumberFormat="1" applyFont="1" applyFill="1" applyBorder="1" applyAlignment="1">
      <alignment horizontal="right"/>
    </xf>
    <xf numFmtId="4" fontId="30" fillId="0" borderId="5" xfId="0" applyNumberFormat="1" applyFont="1" applyFill="1" applyBorder="1" applyAlignment="1">
      <alignment horizontal="right"/>
    </xf>
    <xf numFmtId="4" fontId="8" fillId="0" borderId="5" xfId="1" applyNumberFormat="1" applyFont="1" applyFill="1" applyBorder="1" applyAlignment="1">
      <alignment horizontal="right" vertical="center"/>
    </xf>
    <xf numFmtId="4" fontId="6" fillId="0" borderId="5" xfId="1" applyNumberFormat="1" applyFont="1" applyFill="1" applyBorder="1" applyAlignment="1">
      <alignment horizontal="right" vertical="center"/>
    </xf>
    <xf numFmtId="4" fontId="6" fillId="0" borderId="5" xfId="1" applyNumberFormat="1" applyFont="1" applyFill="1" applyBorder="1" applyAlignment="1">
      <alignment horizontal="right" vertical="center" wrapText="1"/>
    </xf>
    <xf numFmtId="2" fontId="6" fillId="0" borderId="5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right"/>
    </xf>
    <xf numFmtId="2" fontId="6" fillId="0" borderId="5" xfId="1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vertical="center" wrapText="1"/>
    </xf>
    <xf numFmtId="168" fontId="0" fillId="0" borderId="0" xfId="0" applyNumberFormat="1"/>
    <xf numFmtId="4" fontId="0" fillId="0" borderId="0" xfId="0" applyNumberFormat="1"/>
    <xf numFmtId="4" fontId="6" fillId="2" borderId="5" xfId="1" applyNumberFormat="1" applyFont="1" applyFill="1" applyBorder="1" applyAlignment="1">
      <alignment horizontal="right" vertical="center"/>
    </xf>
    <xf numFmtId="0" fontId="32" fillId="0" borderId="12" xfId="51" applyFont="1" applyBorder="1" applyAlignment="1">
      <alignment horizontal="left" vertical="top" wrapText="1"/>
    </xf>
    <xf numFmtId="4" fontId="0" fillId="2" borderId="0" xfId="0" applyNumberFormat="1" applyFill="1"/>
    <xf numFmtId="0" fontId="29" fillId="0" borderId="0" xfId="1" applyFont="1" applyAlignment="1">
      <alignment horizontal="center" vertical="center" wrapText="1"/>
    </xf>
    <xf numFmtId="49" fontId="4" fillId="0" borderId="4" xfId="1" applyNumberFormat="1" applyFont="1" applyBorder="1" applyAlignment="1">
      <alignment horizontal="left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0" fillId="0" borderId="7" xfId="0" applyBorder="1" applyAlignment="1"/>
    <xf numFmtId="0" fontId="5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horizontal="justify" vertical="center" wrapText="1"/>
    </xf>
    <xf numFmtId="0" fontId="3" fillId="0" borderId="0" xfId="1" applyFont="1" applyAlignment="1">
      <alignment horizontal="justify" vertical="center" wrapText="1"/>
    </xf>
    <xf numFmtId="0" fontId="5" fillId="0" borderId="0" xfId="1" applyFont="1" applyAlignment="1">
      <alignment horizontal="justify" wrapText="1"/>
    </xf>
    <xf numFmtId="0" fontId="3" fillId="0" borderId="0" xfId="1" applyFont="1" applyAlignment="1">
      <alignment horizontal="justify" wrapText="1"/>
    </xf>
  </cellXfs>
  <cellStyles count="52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2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Ввод  2" xfId="30"/>
    <cellStyle name="Гиперссылка 2 2" xfId="31"/>
    <cellStyle name="Гиперссылка 4" xfId="32"/>
    <cellStyle name="Заголовок" xfId="33"/>
    <cellStyle name="ЗаголовокСтолбца" xfId="34"/>
    <cellStyle name="Значение" xfId="35"/>
    <cellStyle name="Обычный" xfId="0" builtinId="0"/>
    <cellStyle name="Обычный 10" xfId="36"/>
    <cellStyle name="Обычный 12" xfId="37"/>
    <cellStyle name="Обычный 12 2" xfId="38"/>
    <cellStyle name="Обычный 13" xfId="51"/>
    <cellStyle name="Обычный 2" xfId="1"/>
    <cellStyle name="Обычный 2 10 2" xfId="40"/>
    <cellStyle name="Обычный 2 2" xfId="39"/>
    <cellStyle name="Обычный 3" xfId="2"/>
    <cellStyle name="Обычный 3 2" xfId="41"/>
    <cellStyle name="Обычный 3 3" xfId="42"/>
    <cellStyle name="Обычный 4" xfId="3"/>
    <cellStyle name="Процентный 2" xfId="43"/>
    <cellStyle name="Стиль 1" xfId="44"/>
    <cellStyle name="Финансовый 2" xfId="46"/>
    <cellStyle name="Финансовый 3" xfId="47"/>
    <cellStyle name="Финансовый 4" xfId="45"/>
    <cellStyle name="Формула" xfId="48"/>
    <cellStyle name="ФормулаВБ_Мониторинг инвестиций" xfId="49"/>
    <cellStyle name="ФормулаНаКонтроль" xfId="50"/>
  </cellStyles>
  <dxfs count="0"/>
  <tableStyles count="0" defaultTableStyle="TableStyleMedium9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D11" sqref="D11:E11"/>
    </sheetView>
  </sheetViews>
  <sheetFormatPr defaultRowHeight="15" x14ac:dyDescent="0.25"/>
  <cols>
    <col min="1" max="1" width="8.28515625" customWidth="1"/>
    <col min="2" max="2" width="54.7109375" customWidth="1"/>
    <col min="4" max="5" width="10.85546875" customWidth="1"/>
    <col min="6" max="6" width="40" customWidth="1"/>
  </cols>
  <sheetData>
    <row r="1" spans="1:7" ht="59.25" customHeight="1" x14ac:dyDescent="0.25">
      <c r="A1" s="48" t="s">
        <v>120</v>
      </c>
      <c r="B1" s="48"/>
      <c r="C1" s="48"/>
      <c r="D1" s="48"/>
      <c r="E1" s="48"/>
      <c r="F1" s="48"/>
    </row>
    <row r="2" spans="1:7" ht="23.25" customHeight="1" x14ac:dyDescent="0.25">
      <c r="A2" s="3" t="s">
        <v>119</v>
      </c>
      <c r="B2" s="1"/>
      <c r="C2" s="1"/>
    </row>
    <row r="3" spans="1:7" x14ac:dyDescent="0.25">
      <c r="A3" s="3" t="s">
        <v>0</v>
      </c>
      <c r="B3" s="49" t="s">
        <v>126</v>
      </c>
      <c r="C3" s="49"/>
    </row>
    <row r="4" spans="1:7" x14ac:dyDescent="0.25">
      <c r="A4" s="3" t="s">
        <v>1</v>
      </c>
      <c r="B4" s="49" t="s">
        <v>125</v>
      </c>
      <c r="C4" s="49"/>
    </row>
    <row r="5" spans="1:7" x14ac:dyDescent="0.25">
      <c r="A5" s="3" t="s">
        <v>127</v>
      </c>
      <c r="B5" s="1"/>
      <c r="C5" s="1"/>
    </row>
    <row r="7" spans="1:7" ht="15" customHeight="1" x14ac:dyDescent="0.25">
      <c r="A7" s="50" t="s">
        <v>2</v>
      </c>
      <c r="B7" s="52"/>
      <c r="C7" s="50" t="s">
        <v>3</v>
      </c>
      <c r="D7" s="53" t="s">
        <v>129</v>
      </c>
      <c r="E7" s="52"/>
      <c r="F7" s="54" t="s">
        <v>121</v>
      </c>
    </row>
    <row r="8" spans="1:7" x14ac:dyDescent="0.25">
      <c r="A8" s="51"/>
      <c r="B8" s="52"/>
      <c r="C8" s="51"/>
      <c r="D8" s="30" t="s">
        <v>4</v>
      </c>
      <c r="E8" s="30" t="s">
        <v>5</v>
      </c>
      <c r="F8" s="55"/>
    </row>
    <row r="9" spans="1:7" x14ac:dyDescent="0.25">
      <c r="A9" s="6" t="s">
        <v>6</v>
      </c>
      <c r="B9" s="4" t="s">
        <v>7</v>
      </c>
      <c r="C9" s="9" t="s">
        <v>8</v>
      </c>
      <c r="D9" s="30" t="s">
        <v>8</v>
      </c>
      <c r="E9" s="30" t="s">
        <v>8</v>
      </c>
      <c r="F9" s="10"/>
    </row>
    <row r="10" spans="1:7" x14ac:dyDescent="0.25">
      <c r="A10" s="12" t="s">
        <v>9</v>
      </c>
      <c r="B10" s="13" t="s">
        <v>10</v>
      </c>
      <c r="C10" s="14" t="s">
        <v>11</v>
      </c>
      <c r="D10" s="36">
        <f>D11+D25+D39</f>
        <v>116902.45999999999</v>
      </c>
      <c r="E10" s="36">
        <f>E11+E25+E39</f>
        <v>189725.94</v>
      </c>
      <c r="F10" s="16"/>
    </row>
    <row r="11" spans="1:7" x14ac:dyDescent="0.25">
      <c r="A11" s="12" t="s">
        <v>12</v>
      </c>
      <c r="B11" s="13" t="s">
        <v>13</v>
      </c>
      <c r="C11" s="14" t="s">
        <v>11</v>
      </c>
      <c r="D11" s="36">
        <f>D12+D17+D19+D23+D24</f>
        <v>83032.689999999988</v>
      </c>
      <c r="E11" s="36">
        <f>E12+E17+E19+E23+E24</f>
        <v>145182.99000000002</v>
      </c>
      <c r="F11" s="10"/>
    </row>
    <row r="12" spans="1:7" x14ac:dyDescent="0.25">
      <c r="A12" s="6" t="s">
        <v>14</v>
      </c>
      <c r="B12" s="4" t="s">
        <v>15</v>
      </c>
      <c r="C12" s="9" t="s">
        <v>11</v>
      </c>
      <c r="D12" s="37">
        <f>SUM(D13:D15)</f>
        <v>15753.980000000001</v>
      </c>
      <c r="E12" s="37">
        <f>SUM(E13:E15)</f>
        <v>23572.670000000002</v>
      </c>
      <c r="F12" s="17"/>
    </row>
    <row r="13" spans="1:7" ht="63" x14ac:dyDescent="0.25">
      <c r="A13" s="6" t="s">
        <v>16</v>
      </c>
      <c r="B13" s="4" t="s">
        <v>17</v>
      </c>
      <c r="C13" s="9" t="s">
        <v>11</v>
      </c>
      <c r="D13" s="37">
        <v>5008.26</v>
      </c>
      <c r="E13" s="37">
        <v>5629.66</v>
      </c>
      <c r="F13" s="46" t="s">
        <v>137</v>
      </c>
      <c r="G13" s="43"/>
    </row>
    <row r="14" spans="1:7" hidden="1" x14ac:dyDescent="0.25">
      <c r="A14" s="6" t="s">
        <v>18</v>
      </c>
      <c r="B14" s="4" t="s">
        <v>19</v>
      </c>
      <c r="C14" s="9" t="s">
        <v>11</v>
      </c>
      <c r="D14" s="37"/>
      <c r="E14" s="37"/>
      <c r="F14" s="17"/>
      <c r="G14" s="43"/>
    </row>
    <row r="15" spans="1:7" ht="40.5" x14ac:dyDescent="0.25">
      <c r="A15" s="6" t="s">
        <v>20</v>
      </c>
      <c r="B15" s="4" t="s">
        <v>21</v>
      </c>
      <c r="C15" s="9" t="s">
        <v>11</v>
      </c>
      <c r="D15" s="37">
        <f>D16+1417.71</f>
        <v>10745.720000000001</v>
      </c>
      <c r="E15" s="37">
        <f>E16+4148.93</f>
        <v>17943.010000000002</v>
      </c>
      <c r="F15" s="18"/>
      <c r="G15" s="43"/>
    </row>
    <row r="16" spans="1:7" ht="75" x14ac:dyDescent="0.25">
      <c r="A16" s="6" t="s">
        <v>22</v>
      </c>
      <c r="B16" s="4" t="s">
        <v>23</v>
      </c>
      <c r="C16" s="9" t="s">
        <v>11</v>
      </c>
      <c r="D16" s="37">
        <v>9328.01</v>
      </c>
      <c r="E16" s="37">
        <v>13794.08</v>
      </c>
      <c r="F16" s="18" t="s">
        <v>128</v>
      </c>
      <c r="G16" s="43"/>
    </row>
    <row r="17" spans="1:9" ht="60" x14ac:dyDescent="0.25">
      <c r="A17" s="6" t="s">
        <v>24</v>
      </c>
      <c r="B17" s="4" t="s">
        <v>25</v>
      </c>
      <c r="C17" s="9" t="s">
        <v>11</v>
      </c>
      <c r="D17" s="37">
        <v>40853.879999999997</v>
      </c>
      <c r="E17" s="37">
        <v>75861.77</v>
      </c>
      <c r="F17" s="24" t="s">
        <v>131</v>
      </c>
      <c r="G17" s="43"/>
    </row>
    <row r="18" spans="1:9" hidden="1" x14ac:dyDescent="0.25">
      <c r="A18" s="6" t="s">
        <v>26</v>
      </c>
      <c r="B18" s="4" t="s">
        <v>23</v>
      </c>
      <c r="C18" s="9" t="s">
        <v>11</v>
      </c>
      <c r="D18" s="37"/>
      <c r="E18" s="37"/>
      <c r="F18" s="17"/>
      <c r="G18" s="43"/>
    </row>
    <row r="19" spans="1:9" x14ac:dyDescent="0.25">
      <c r="A19" s="6" t="s">
        <v>27</v>
      </c>
      <c r="B19" s="4" t="s">
        <v>28</v>
      </c>
      <c r="C19" s="9" t="s">
        <v>11</v>
      </c>
      <c r="D19" s="37">
        <f>33730.5+101.43-9328.01+D20</f>
        <v>25543.911579344294</v>
      </c>
      <c r="E19" s="37">
        <f>49897.48-4148.93-E24</f>
        <v>38458.660000000003</v>
      </c>
      <c r="F19" s="15"/>
      <c r="G19" s="43"/>
    </row>
    <row r="20" spans="1:9" ht="60" x14ac:dyDescent="0.25">
      <c r="A20" s="6" t="s">
        <v>29</v>
      </c>
      <c r="B20" s="4" t="s">
        <v>30</v>
      </c>
      <c r="C20" s="9" t="s">
        <v>11</v>
      </c>
      <c r="D20" s="37">
        <v>1039.9915793442967</v>
      </c>
      <c r="E20" s="45">
        <v>2674.79</v>
      </c>
      <c r="F20" s="15" t="s">
        <v>132</v>
      </c>
      <c r="G20" s="43"/>
      <c r="I20" s="47"/>
    </row>
    <row r="21" spans="1:9" x14ac:dyDescent="0.25">
      <c r="A21" s="6" t="s">
        <v>31</v>
      </c>
      <c r="B21" s="4" t="s">
        <v>32</v>
      </c>
      <c r="C21" s="9" t="s">
        <v>11</v>
      </c>
      <c r="D21" s="37">
        <v>11366.62</v>
      </c>
      <c r="E21" s="37">
        <v>11247.46</v>
      </c>
      <c r="F21" s="15"/>
      <c r="G21" s="43"/>
    </row>
    <row r="22" spans="1:9" ht="30.75" customHeight="1" x14ac:dyDescent="0.25">
      <c r="A22" s="6" t="s">
        <v>33</v>
      </c>
      <c r="B22" s="4" t="s">
        <v>34</v>
      </c>
      <c r="C22" s="9" t="s">
        <v>11</v>
      </c>
      <c r="D22" s="37">
        <f>D19-D20-D21</f>
        <v>13137.299999999997</v>
      </c>
      <c r="E22" s="37">
        <f>E19-E20-E21</f>
        <v>24536.410000000003</v>
      </c>
      <c r="F22" s="15" t="s">
        <v>133</v>
      </c>
      <c r="G22" s="43"/>
    </row>
    <row r="23" spans="1:9" ht="27" x14ac:dyDescent="0.25">
      <c r="A23" s="6" t="s">
        <v>35</v>
      </c>
      <c r="B23" s="4" t="s">
        <v>36</v>
      </c>
      <c r="C23" s="9" t="s">
        <v>11</v>
      </c>
      <c r="D23" s="37"/>
      <c r="E23" s="37"/>
      <c r="F23" s="17"/>
      <c r="G23" s="43"/>
    </row>
    <row r="24" spans="1:9" ht="45" x14ac:dyDescent="0.25">
      <c r="A24" s="6" t="s">
        <v>37</v>
      </c>
      <c r="B24" s="4" t="s">
        <v>38</v>
      </c>
      <c r="C24" s="9" t="s">
        <v>11</v>
      </c>
      <c r="D24" s="37">
        <f>1920.91-D20</f>
        <v>880.91842065570336</v>
      </c>
      <c r="E24" s="45">
        <f>9964.68-E20</f>
        <v>7289.89</v>
      </c>
      <c r="F24" s="32" t="s">
        <v>138</v>
      </c>
      <c r="G24" s="43"/>
    </row>
    <row r="25" spans="1:9" x14ac:dyDescent="0.25">
      <c r="A25" s="12" t="s">
        <v>39</v>
      </c>
      <c r="B25" s="13" t="s">
        <v>40</v>
      </c>
      <c r="C25" s="14" t="s">
        <v>11</v>
      </c>
      <c r="D25" s="36">
        <f>SUM(D26:D38)</f>
        <v>33223.81</v>
      </c>
      <c r="E25" s="36">
        <f>SUM(E26:E38)</f>
        <v>44542.94999999999</v>
      </c>
      <c r="F25" s="19"/>
      <c r="G25" s="43"/>
      <c r="H25" s="44"/>
      <c r="I25" s="44"/>
    </row>
    <row r="26" spans="1:9" x14ac:dyDescent="0.25">
      <c r="A26" s="6" t="s">
        <v>41</v>
      </c>
      <c r="B26" s="4" t="s">
        <v>42</v>
      </c>
      <c r="C26" s="9" t="s">
        <v>11</v>
      </c>
      <c r="D26" s="37"/>
      <c r="E26" s="37"/>
      <c r="F26" s="17"/>
      <c r="G26" s="43"/>
    </row>
    <row r="27" spans="1:9" ht="27" x14ac:dyDescent="0.25">
      <c r="A27" s="6" t="s">
        <v>43</v>
      </c>
      <c r="B27" s="4" t="s">
        <v>44</v>
      </c>
      <c r="C27" s="9" t="s">
        <v>11</v>
      </c>
      <c r="D27" s="37"/>
      <c r="E27" s="37"/>
      <c r="F27" s="17"/>
      <c r="G27" s="43"/>
    </row>
    <row r="28" spans="1:9" ht="42" customHeight="1" x14ac:dyDescent="0.25">
      <c r="A28" s="6" t="s">
        <v>45</v>
      </c>
      <c r="B28" s="4" t="s">
        <v>46</v>
      </c>
      <c r="C28" s="9" t="s">
        <v>11</v>
      </c>
      <c r="D28" s="37">
        <v>258.97000000000003</v>
      </c>
      <c r="E28" s="37">
        <v>154.66999999999999</v>
      </c>
      <c r="F28" s="15" t="s">
        <v>134</v>
      </c>
      <c r="G28" s="43"/>
    </row>
    <row r="29" spans="1:9" x14ac:dyDescent="0.25">
      <c r="A29" s="6" t="s">
        <v>47</v>
      </c>
      <c r="B29" s="4" t="s">
        <v>48</v>
      </c>
      <c r="C29" s="9" t="s">
        <v>11</v>
      </c>
      <c r="D29" s="37">
        <v>12337.87</v>
      </c>
      <c r="E29" s="37">
        <v>21906.03</v>
      </c>
      <c r="F29" s="19" t="s">
        <v>130</v>
      </c>
      <c r="G29" s="43"/>
    </row>
    <row r="30" spans="1:9" ht="40.5" x14ac:dyDescent="0.25">
      <c r="A30" s="6" t="s">
        <v>49</v>
      </c>
      <c r="B30" s="4" t="s">
        <v>50</v>
      </c>
      <c r="C30" s="9" t="s">
        <v>11</v>
      </c>
      <c r="D30" s="37"/>
      <c r="E30" s="37"/>
      <c r="F30" s="17"/>
      <c r="G30" s="43"/>
    </row>
    <row r="31" spans="1:9" x14ac:dyDescent="0.25">
      <c r="A31" s="6" t="s">
        <v>51</v>
      </c>
      <c r="B31" s="4" t="s">
        <v>52</v>
      </c>
      <c r="C31" s="9" t="s">
        <v>11</v>
      </c>
      <c r="D31" s="37">
        <v>14925.05</v>
      </c>
      <c r="E31" s="37">
        <v>15702.89</v>
      </c>
      <c r="F31" s="18"/>
      <c r="G31" s="43"/>
    </row>
    <row r="32" spans="1:9" x14ac:dyDescent="0.25">
      <c r="A32" s="6" t="s">
        <v>53</v>
      </c>
      <c r="B32" s="4" t="s">
        <v>54</v>
      </c>
      <c r="C32" s="9" t="s">
        <v>11</v>
      </c>
      <c r="D32" s="37">
        <v>0</v>
      </c>
      <c r="E32" s="37">
        <v>0</v>
      </c>
      <c r="F32" s="18"/>
      <c r="G32" s="43"/>
    </row>
    <row r="33" spans="1:7" x14ac:dyDescent="0.25">
      <c r="A33" s="6" t="s">
        <v>55</v>
      </c>
      <c r="B33" s="4" t="s">
        <v>56</v>
      </c>
      <c r="C33" s="9" t="s">
        <v>11</v>
      </c>
      <c r="D33" s="37">
        <v>0</v>
      </c>
      <c r="E33" s="37">
        <v>0</v>
      </c>
      <c r="F33" s="17"/>
      <c r="G33" s="43"/>
    </row>
    <row r="34" spans="1:7" ht="27.75" customHeight="1" x14ac:dyDescent="0.25">
      <c r="A34" s="6" t="s">
        <v>57</v>
      </c>
      <c r="B34" s="4" t="s">
        <v>58</v>
      </c>
      <c r="C34" s="9" t="s">
        <v>11</v>
      </c>
      <c r="D34" s="37">
        <v>4843.13</v>
      </c>
      <c r="E34" s="45">
        <v>6083.1</v>
      </c>
      <c r="F34" s="15" t="s">
        <v>136</v>
      </c>
      <c r="G34" s="43"/>
    </row>
    <row r="35" spans="1:7" ht="40.5" x14ac:dyDescent="0.25">
      <c r="A35" s="6" t="s">
        <v>59</v>
      </c>
      <c r="B35" s="4" t="s">
        <v>60</v>
      </c>
      <c r="C35" s="9" t="s">
        <v>11</v>
      </c>
      <c r="D35" s="37">
        <v>404.34</v>
      </c>
      <c r="E35" s="37">
        <v>181.13</v>
      </c>
      <c r="F35" s="17"/>
      <c r="G35" s="43"/>
    </row>
    <row r="36" spans="1:7" ht="27" x14ac:dyDescent="0.25">
      <c r="A36" s="6" t="s">
        <v>61</v>
      </c>
      <c r="B36" s="4" t="s">
        <v>62</v>
      </c>
      <c r="C36" s="9" t="s">
        <v>63</v>
      </c>
      <c r="D36" s="37"/>
      <c r="E36" s="37"/>
      <c r="F36" s="17"/>
      <c r="G36" s="43"/>
    </row>
    <row r="37" spans="1:7" ht="94.5" x14ac:dyDescent="0.25">
      <c r="A37" s="6" t="s">
        <v>64</v>
      </c>
      <c r="B37" s="4" t="s">
        <v>65</v>
      </c>
      <c r="C37" s="9" t="s">
        <v>11</v>
      </c>
      <c r="D37" s="37"/>
      <c r="E37" s="37"/>
      <c r="F37" s="22"/>
      <c r="G37" s="43"/>
    </row>
    <row r="38" spans="1:7" ht="45" x14ac:dyDescent="0.25">
      <c r="A38" s="6" t="s">
        <v>66</v>
      </c>
      <c r="B38" s="4" t="s">
        <v>67</v>
      </c>
      <c r="C38" s="9" t="s">
        <v>11</v>
      </c>
      <c r="D38" s="37">
        <v>454.45</v>
      </c>
      <c r="E38" s="37">
        <v>515.13</v>
      </c>
      <c r="F38" s="42" t="s">
        <v>135</v>
      </c>
      <c r="G38" s="43"/>
    </row>
    <row r="39" spans="1:7" ht="40.5" x14ac:dyDescent="0.25">
      <c r="A39" s="6" t="s">
        <v>68</v>
      </c>
      <c r="B39" s="4" t="s">
        <v>69</v>
      </c>
      <c r="C39" s="9" t="s">
        <v>11</v>
      </c>
      <c r="D39" s="37">
        <v>645.96</v>
      </c>
      <c r="E39" s="37"/>
      <c r="F39" s="17"/>
      <c r="G39" s="43"/>
    </row>
    <row r="40" spans="1:7" ht="75" x14ac:dyDescent="0.25">
      <c r="A40" s="6" t="s">
        <v>70</v>
      </c>
      <c r="B40" s="4" t="s">
        <v>71</v>
      </c>
      <c r="C40" s="9" t="s">
        <v>11</v>
      </c>
      <c r="D40" s="37">
        <f>D16</f>
        <v>9328.01</v>
      </c>
      <c r="E40" s="37">
        <f>E16</f>
        <v>13794.08</v>
      </c>
      <c r="F40" s="18" t="s">
        <v>128</v>
      </c>
      <c r="G40" s="43"/>
    </row>
    <row r="41" spans="1:7" ht="27" x14ac:dyDescent="0.25">
      <c r="A41" s="6" t="s">
        <v>72</v>
      </c>
      <c r="B41" s="4" t="s">
        <v>73</v>
      </c>
      <c r="C41" s="9" t="s">
        <v>11</v>
      </c>
      <c r="D41" s="37">
        <v>69015.679999999993</v>
      </c>
      <c r="E41" s="37">
        <v>65217.32</v>
      </c>
      <c r="F41" s="23"/>
      <c r="G41" s="43"/>
    </row>
    <row r="42" spans="1:7" ht="27" x14ac:dyDescent="0.25">
      <c r="A42" s="6" t="s">
        <v>12</v>
      </c>
      <c r="B42" s="4" t="s">
        <v>74</v>
      </c>
      <c r="C42" s="9" t="s">
        <v>75</v>
      </c>
      <c r="D42" s="37">
        <v>24.3626</v>
      </c>
      <c r="E42" s="37">
        <v>23.104866999999999</v>
      </c>
      <c r="F42" s="23"/>
      <c r="G42" s="43"/>
    </row>
    <row r="43" spans="1:7" ht="54" x14ac:dyDescent="0.25">
      <c r="A43" s="6" t="s">
        <v>39</v>
      </c>
      <c r="B43" s="4" t="s">
        <v>76</v>
      </c>
      <c r="C43" s="9" t="s">
        <v>11</v>
      </c>
      <c r="D43" s="37">
        <f>D41/D42</f>
        <v>2832.8536363113949</v>
      </c>
      <c r="E43" s="37">
        <f>E41/E42</f>
        <v>2822.6658911302111</v>
      </c>
      <c r="F43" s="23"/>
      <c r="G43" s="43"/>
    </row>
    <row r="44" spans="1:7" ht="54" x14ac:dyDescent="0.25">
      <c r="A44" s="6" t="s">
        <v>77</v>
      </c>
      <c r="B44" s="4" t="s">
        <v>78</v>
      </c>
      <c r="C44" s="9" t="s">
        <v>8</v>
      </c>
      <c r="D44" s="37" t="s">
        <v>8</v>
      </c>
      <c r="E44" s="37" t="s">
        <v>8</v>
      </c>
      <c r="F44" s="20"/>
      <c r="G44" s="43"/>
    </row>
    <row r="45" spans="1:7" x14ac:dyDescent="0.25">
      <c r="A45" s="6" t="s">
        <v>9</v>
      </c>
      <c r="B45" s="4" t="s">
        <v>79</v>
      </c>
      <c r="C45" s="9" t="s">
        <v>80</v>
      </c>
      <c r="D45" s="37"/>
      <c r="E45" s="34">
        <v>2738</v>
      </c>
      <c r="F45" s="20"/>
      <c r="G45" s="43"/>
    </row>
    <row r="46" spans="1:7" x14ac:dyDescent="0.25">
      <c r="A46" s="8" t="s">
        <v>81</v>
      </c>
      <c r="B46" s="25" t="s">
        <v>82</v>
      </c>
      <c r="C46" s="26" t="s">
        <v>83</v>
      </c>
      <c r="D46" s="34">
        <v>386.02</v>
      </c>
      <c r="E46" s="34">
        <v>386.02</v>
      </c>
      <c r="F46" s="20"/>
      <c r="G46" s="43"/>
    </row>
    <row r="47" spans="1:7" ht="30" x14ac:dyDescent="0.25">
      <c r="A47" s="8" t="s">
        <v>102</v>
      </c>
      <c r="B47" s="28" t="s">
        <v>122</v>
      </c>
      <c r="C47" s="29" t="s">
        <v>101</v>
      </c>
      <c r="D47" s="35">
        <v>246</v>
      </c>
      <c r="E47" s="35">
        <v>246</v>
      </c>
      <c r="F47" s="20"/>
      <c r="G47" s="43"/>
    </row>
    <row r="48" spans="1:7" ht="30" x14ac:dyDescent="0.25">
      <c r="A48" s="8" t="s">
        <v>103</v>
      </c>
      <c r="B48" s="28" t="s">
        <v>123</v>
      </c>
      <c r="C48" s="29" t="s">
        <v>101</v>
      </c>
      <c r="D48" s="35">
        <v>78</v>
      </c>
      <c r="E48" s="35">
        <v>78</v>
      </c>
      <c r="F48" s="20"/>
      <c r="G48" s="43"/>
    </row>
    <row r="49" spans="1:7" ht="30" x14ac:dyDescent="0.25">
      <c r="A49" s="8" t="s">
        <v>104</v>
      </c>
      <c r="B49" s="28" t="s">
        <v>124</v>
      </c>
      <c r="C49" s="29" t="s">
        <v>101</v>
      </c>
      <c r="D49" s="35">
        <v>62.02</v>
      </c>
      <c r="E49" s="35">
        <v>62.02</v>
      </c>
      <c r="F49" s="20"/>
      <c r="G49" s="43"/>
    </row>
    <row r="50" spans="1:7" ht="27" x14ac:dyDescent="0.25">
      <c r="A50" s="6" t="s">
        <v>84</v>
      </c>
      <c r="B50" s="4" t="s">
        <v>85</v>
      </c>
      <c r="C50" s="9" t="s">
        <v>86</v>
      </c>
      <c r="D50" s="34">
        <v>1058.6300000000001</v>
      </c>
      <c r="E50" s="34">
        <v>1058.6300000000001</v>
      </c>
      <c r="F50" s="20"/>
      <c r="G50" s="43"/>
    </row>
    <row r="51" spans="1:7" ht="30" x14ac:dyDescent="0.25">
      <c r="A51" s="6" t="s">
        <v>105</v>
      </c>
      <c r="B51" s="7" t="s">
        <v>107</v>
      </c>
      <c r="C51" s="5" t="s">
        <v>86</v>
      </c>
      <c r="D51" s="35">
        <v>801.83</v>
      </c>
      <c r="E51" s="35">
        <v>801.83</v>
      </c>
      <c r="F51" s="20"/>
      <c r="G51" s="43"/>
    </row>
    <row r="52" spans="1:7" ht="30" x14ac:dyDescent="0.25">
      <c r="A52" s="6" t="s">
        <v>106</v>
      </c>
      <c r="B52" s="7" t="s">
        <v>108</v>
      </c>
      <c r="C52" s="5" t="s">
        <v>86</v>
      </c>
      <c r="D52" s="35">
        <v>256.8</v>
      </c>
      <c r="E52" s="35">
        <v>256.8</v>
      </c>
      <c r="F52" s="20"/>
      <c r="G52" s="43"/>
    </row>
    <row r="53" spans="1:7" x14ac:dyDescent="0.25">
      <c r="A53" s="6" t="s">
        <v>87</v>
      </c>
      <c r="B53" s="4" t="s">
        <v>88</v>
      </c>
      <c r="C53" s="9" t="s">
        <v>86</v>
      </c>
      <c r="D53" s="34">
        <v>2473.6999999999998</v>
      </c>
      <c r="E53" s="34">
        <v>2473.6999999999998</v>
      </c>
      <c r="F53" s="33"/>
      <c r="G53" s="43"/>
    </row>
    <row r="54" spans="1:7" ht="30" x14ac:dyDescent="0.25">
      <c r="A54" s="6" t="s">
        <v>109</v>
      </c>
      <c r="B54" s="7" t="s">
        <v>112</v>
      </c>
      <c r="C54" s="5" t="s">
        <v>86</v>
      </c>
      <c r="D54" s="35">
        <v>936.9</v>
      </c>
      <c r="E54" s="35">
        <v>936.9</v>
      </c>
      <c r="F54" s="21"/>
      <c r="G54" s="43"/>
    </row>
    <row r="55" spans="1:7" ht="30" x14ac:dyDescent="0.25">
      <c r="A55" s="6" t="s">
        <v>110</v>
      </c>
      <c r="B55" s="7" t="s">
        <v>113</v>
      </c>
      <c r="C55" s="5" t="s">
        <v>86</v>
      </c>
      <c r="D55" s="35">
        <v>0</v>
      </c>
      <c r="E55" s="35">
        <v>0</v>
      </c>
      <c r="F55" s="20"/>
      <c r="G55" s="43"/>
    </row>
    <row r="56" spans="1:7" ht="30" x14ac:dyDescent="0.25">
      <c r="A56" s="6" t="s">
        <v>111</v>
      </c>
      <c r="B56" s="7" t="s">
        <v>114</v>
      </c>
      <c r="C56" s="5" t="s">
        <v>86</v>
      </c>
      <c r="D56" s="35">
        <v>1536.8</v>
      </c>
      <c r="E56" s="35">
        <v>1536.8</v>
      </c>
      <c r="F56" s="20"/>
      <c r="G56" s="43"/>
    </row>
    <row r="57" spans="1:7" x14ac:dyDescent="0.25">
      <c r="A57" s="6" t="s">
        <v>89</v>
      </c>
      <c r="B57" s="4" t="s">
        <v>90</v>
      </c>
      <c r="C57" s="9" t="s">
        <v>91</v>
      </c>
      <c r="D57" s="38">
        <v>327.02</v>
      </c>
      <c r="E57" s="38">
        <v>327.02</v>
      </c>
      <c r="F57" s="20"/>
      <c r="G57" s="43"/>
    </row>
    <row r="58" spans="1:7" ht="30" x14ac:dyDescent="0.25">
      <c r="A58" s="6" t="s">
        <v>117</v>
      </c>
      <c r="B58" s="7" t="s">
        <v>115</v>
      </c>
      <c r="C58" s="5" t="s">
        <v>91</v>
      </c>
      <c r="D58" s="35">
        <v>229.26</v>
      </c>
      <c r="E58" s="35">
        <v>229.26</v>
      </c>
      <c r="F58" s="20"/>
      <c r="G58" s="43"/>
    </row>
    <row r="59" spans="1:7" ht="30" x14ac:dyDescent="0.25">
      <c r="A59" s="6" t="s">
        <v>118</v>
      </c>
      <c r="B59" s="7" t="s">
        <v>116</v>
      </c>
      <c r="C59" s="5" t="s">
        <v>91</v>
      </c>
      <c r="D59" s="35">
        <v>97.76</v>
      </c>
      <c r="E59" s="35">
        <v>97.76</v>
      </c>
      <c r="F59" s="20"/>
      <c r="G59" s="43"/>
    </row>
    <row r="60" spans="1:7" x14ac:dyDescent="0.25">
      <c r="A60" s="6" t="s">
        <v>92</v>
      </c>
      <c r="B60" s="4" t="s">
        <v>93</v>
      </c>
      <c r="C60" s="9" t="s">
        <v>94</v>
      </c>
      <c r="D60" s="37">
        <v>98.104091492875057</v>
      </c>
      <c r="E60" s="37">
        <v>98.104091492875057</v>
      </c>
      <c r="F60" s="20"/>
      <c r="G60" s="43"/>
    </row>
    <row r="61" spans="1:7" ht="27" x14ac:dyDescent="0.25">
      <c r="A61" s="6" t="s">
        <v>95</v>
      </c>
      <c r="B61" s="4" t="s">
        <v>96</v>
      </c>
      <c r="C61" s="9" t="s">
        <v>11</v>
      </c>
      <c r="D61" s="27"/>
      <c r="E61" s="39"/>
      <c r="F61" s="21"/>
      <c r="G61" s="43"/>
    </row>
    <row r="62" spans="1:7" x14ac:dyDescent="0.25">
      <c r="A62" s="6" t="s">
        <v>97</v>
      </c>
      <c r="B62" s="4" t="s">
        <v>98</v>
      </c>
      <c r="C62" s="9" t="s">
        <v>11</v>
      </c>
      <c r="D62" s="40"/>
      <c r="E62" s="40"/>
      <c r="F62" s="11"/>
      <c r="G62" s="43"/>
    </row>
    <row r="63" spans="1:7" ht="27" x14ac:dyDescent="0.25">
      <c r="A63" s="6" t="s">
        <v>99</v>
      </c>
      <c r="B63" s="4" t="s">
        <v>100</v>
      </c>
      <c r="C63" s="9" t="s">
        <v>94</v>
      </c>
      <c r="D63" s="41">
        <v>4.9800000000000004</v>
      </c>
      <c r="E63" s="41" t="s">
        <v>8</v>
      </c>
      <c r="F63" s="11"/>
      <c r="G63" s="43"/>
    </row>
    <row r="65" spans="1:5" x14ac:dyDescent="0.25">
      <c r="A65" s="2"/>
      <c r="B65" s="2"/>
      <c r="C65" s="2"/>
      <c r="D65" s="31"/>
      <c r="E65" s="31"/>
    </row>
    <row r="66" spans="1:5" x14ac:dyDescent="0.25">
      <c r="A66" s="60"/>
      <c r="B66" s="61"/>
      <c r="C66" s="61"/>
    </row>
    <row r="67" spans="1:5" x14ac:dyDescent="0.25">
      <c r="A67" s="60"/>
      <c r="B67" s="61"/>
      <c r="C67" s="61"/>
    </row>
    <row r="68" spans="1:5" x14ac:dyDescent="0.25">
      <c r="A68" s="60"/>
      <c r="B68" s="61"/>
      <c r="C68" s="61"/>
    </row>
    <row r="69" spans="1:5" x14ac:dyDescent="0.25">
      <c r="A69" s="56"/>
      <c r="B69" s="57"/>
      <c r="C69" s="57"/>
    </row>
    <row r="70" spans="1:5" x14ac:dyDescent="0.25">
      <c r="A70" s="58"/>
      <c r="B70" s="59"/>
      <c r="C70" s="59"/>
    </row>
  </sheetData>
  <mergeCells count="13">
    <mergeCell ref="A69:C69"/>
    <mergeCell ref="A70:C70"/>
    <mergeCell ref="A66:C66"/>
    <mergeCell ref="A67:C67"/>
    <mergeCell ref="A68:C68"/>
    <mergeCell ref="A1:F1"/>
    <mergeCell ref="B3:C3"/>
    <mergeCell ref="B4:C4"/>
    <mergeCell ref="A7:A8"/>
    <mergeCell ref="B7:B8"/>
    <mergeCell ref="C7:C8"/>
    <mergeCell ref="D7:E7"/>
    <mergeCell ref="F7:F8"/>
  </mergeCells>
  <pageMargins left="0.31496062992125984" right="0.11811023622047245" top="0.74803149606299213" bottom="0.74803149606299213" header="0.31496062992125984" footer="0.31496062992125984"/>
  <pageSetup paperSize="9" scale="75" orientation="portrait" r:id="rId1"/>
  <ignoredErrors>
    <ignoredError sqref="D18:D19 D15" formula="1"/>
    <ignoredError sqref="D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ПЭК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О.П.</dc:creator>
  <cp:lastModifiedBy>Никитина Ольга Петровна</cp:lastModifiedBy>
  <cp:lastPrinted>2019-03-30T04:35:54Z</cp:lastPrinted>
  <dcterms:created xsi:type="dcterms:W3CDTF">2015-04-09T12:38:03Z</dcterms:created>
  <dcterms:modified xsi:type="dcterms:W3CDTF">2022-03-31T12:21:15Z</dcterms:modified>
</cp:coreProperties>
</file>